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570" windowHeight="9555" tabRatio="749"/>
  </bookViews>
  <sheets>
    <sheet name="Záradék" sheetId="13" r:id="rId1"/>
    <sheet name="Összesítő" sheetId="12" r:id="rId2"/>
    <sheet name="Felvonulási létesítmények" sheetId="11" r:id="rId3"/>
    <sheet name="Költségtérítések" sheetId="10" r:id="rId4"/>
    <sheet name="Irtás, föld- és sziklamunka" sheetId="9" r:id="rId5"/>
    <sheet name="Szivárgóépítés, alagcsövezés" sheetId="8" r:id="rId6"/>
    <sheet name="Hideg- és melegburkolatok készí" sheetId="7" r:id="rId7"/>
    <sheet name="Közműcsatorna-építés" sheetId="6" r:id="rId8"/>
    <sheet name="Közműcsővezetékek és -szerelvén" sheetId="5" r:id="rId9"/>
    <sheet name="Útburkolatalap és makadámburkol" sheetId="4" r:id="rId10"/>
    <sheet name="Kőburkolat készítése" sheetId="3" r:id="rId11"/>
    <sheet name="Bitumenes alap és makadámburkol" sheetId="2" r:id="rId12"/>
    <sheet name="Út- és vasúti pályatartozékok k" sheetId="1" r:id="rId13"/>
    <sheet name="Elektromos" sheetId="14" r:id="rId14"/>
    <sheet name="Könyezetrendezés" sheetId="15" r:id="rId15"/>
  </sheets>
  <calcPr calcId="125725"/>
</workbook>
</file>

<file path=xl/calcChain.xml><?xml version="1.0" encoding="utf-8"?>
<calcChain xmlns="http://schemas.openxmlformats.org/spreadsheetml/2006/main">
  <c r="G60" i="15"/>
  <c r="H60" s="1"/>
  <c r="G49"/>
  <c r="H49" s="1"/>
  <c r="G52"/>
  <c r="H52" s="1"/>
  <c r="G51"/>
  <c r="H51" s="1"/>
  <c r="G50"/>
  <c r="H50" s="1"/>
  <c r="G70"/>
  <c r="H70" s="1"/>
  <c r="G87" l="1"/>
  <c r="H87" s="1"/>
  <c r="G85"/>
  <c r="H85" s="1"/>
  <c r="G82"/>
  <c r="H82" s="1"/>
  <c r="G79"/>
  <c r="H79" s="1"/>
  <c r="G76"/>
  <c r="H76" s="1"/>
  <c r="G69"/>
  <c r="H69" s="1"/>
  <c r="G68"/>
  <c r="H68" s="1"/>
  <c r="G67"/>
  <c r="H67" s="1"/>
  <c r="G66"/>
  <c r="H66" s="1"/>
  <c r="G64"/>
  <c r="H64" s="1"/>
  <c r="G63"/>
  <c r="H63" s="1"/>
  <c r="G62"/>
  <c r="H62" s="1"/>
  <c r="G61"/>
  <c r="H61" s="1"/>
  <c r="G59"/>
  <c r="H59" s="1"/>
  <c r="G58"/>
  <c r="H58" s="1"/>
  <c r="G57"/>
  <c r="H57" s="1"/>
  <c r="G48"/>
  <c r="H48" s="1"/>
  <c r="H53" s="1"/>
  <c r="G42"/>
  <c r="H42" s="1"/>
  <c r="G41"/>
  <c r="H41" s="1"/>
  <c r="G40"/>
  <c r="H40" s="1"/>
  <c r="G34"/>
  <c r="H34" s="1"/>
  <c r="G33"/>
  <c r="H33" s="1"/>
  <c r="G32"/>
  <c r="H32" s="1"/>
  <c r="G31"/>
  <c r="H31" s="1"/>
  <c r="G30"/>
  <c r="H30" s="1"/>
  <c r="H44" l="1"/>
  <c r="F12" s="1"/>
  <c r="F13" s="1"/>
  <c r="G65"/>
  <c r="H65" s="1"/>
  <c r="H72" s="1"/>
  <c r="F16" s="1"/>
  <c r="F17" s="1"/>
  <c r="H89"/>
  <c r="H36"/>
  <c r="F10" s="1"/>
  <c r="F14"/>
  <c r="F15" s="1"/>
  <c r="F18" l="1"/>
  <c r="F19" s="1"/>
  <c r="H93"/>
  <c r="C15" i="12" s="1"/>
  <c r="F11" i="15"/>
  <c r="F22" l="1"/>
  <c r="F21"/>
  <c r="E170" i="14"/>
  <c r="E172" s="1"/>
  <c r="E155"/>
  <c r="E146"/>
  <c r="E137"/>
  <c r="E116"/>
  <c r="E108"/>
  <c r="E95"/>
  <c r="E66"/>
  <c r="E57"/>
  <c r="E30"/>
  <c r="C13" i="12" s="1"/>
  <c r="I16" i="1"/>
  <c r="H16"/>
  <c r="I14"/>
  <c r="H14"/>
  <c r="I12"/>
  <c r="H12"/>
  <c r="I10"/>
  <c r="H10"/>
  <c r="I8"/>
  <c r="H8"/>
  <c r="I6"/>
  <c r="H6"/>
  <c r="I4"/>
  <c r="H4"/>
  <c r="I2"/>
  <c r="I18" s="1"/>
  <c r="C12" i="12" s="1"/>
  <c r="H2" i="1"/>
  <c r="H18" s="1"/>
  <c r="B12" i="12" s="1"/>
  <c r="I4" i="2"/>
  <c r="H4"/>
  <c r="I2"/>
  <c r="I6" s="1"/>
  <c r="C11" i="12" s="1"/>
  <c r="H2" i="2"/>
  <c r="H6" s="1"/>
  <c r="B11" i="12" s="1"/>
  <c r="I22" i="3"/>
  <c r="H22"/>
  <c r="I20"/>
  <c r="H20"/>
  <c r="I18"/>
  <c r="H18"/>
  <c r="I16"/>
  <c r="H16"/>
  <c r="I14"/>
  <c r="H14"/>
  <c r="I12"/>
  <c r="H12"/>
  <c r="I10"/>
  <c r="H10"/>
  <c r="I8"/>
  <c r="H8"/>
  <c r="I6"/>
  <c r="H6"/>
  <c r="I4"/>
  <c r="H4"/>
  <c r="I2"/>
  <c r="H2"/>
  <c r="I4" i="4"/>
  <c r="H4"/>
  <c r="I2"/>
  <c r="I6" s="1"/>
  <c r="C9" i="12" s="1"/>
  <c r="H2" i="4"/>
  <c r="H6" s="1"/>
  <c r="B9" i="12" s="1"/>
  <c r="I4" i="5"/>
  <c r="H4"/>
  <c r="I2"/>
  <c r="I6" s="1"/>
  <c r="C8" i="12" s="1"/>
  <c r="H2" i="5"/>
  <c r="H6" s="1"/>
  <c r="B8" i="12" s="1"/>
  <c r="I24" i="6"/>
  <c r="H24"/>
  <c r="I22"/>
  <c r="H22"/>
  <c r="I20"/>
  <c r="H20"/>
  <c r="I18"/>
  <c r="H18"/>
  <c r="I16"/>
  <c r="H16"/>
  <c r="I14"/>
  <c r="H14"/>
  <c r="I12"/>
  <c r="H12"/>
  <c r="I10"/>
  <c r="H10"/>
  <c r="I8"/>
  <c r="H8"/>
  <c r="I6"/>
  <c r="H6"/>
  <c r="I4"/>
  <c r="H4"/>
  <c r="I2"/>
  <c r="I26" s="1"/>
  <c r="C7" i="12" s="1"/>
  <c r="H2" i="6"/>
  <c r="H26" s="1"/>
  <c r="B7" i="12" s="1"/>
  <c r="I2" i="7"/>
  <c r="I4" s="1"/>
  <c r="C6" i="12" s="1"/>
  <c r="H2" i="7"/>
  <c r="H4" s="1"/>
  <c r="B6" i="12" s="1"/>
  <c r="I2" i="8"/>
  <c r="I4" s="1"/>
  <c r="C5" i="12" s="1"/>
  <c r="H2" i="8"/>
  <c r="H4" s="1"/>
  <c r="B5" i="12" s="1"/>
  <c r="I42" i="9"/>
  <c r="H42"/>
  <c r="I40"/>
  <c r="H40"/>
  <c r="I38"/>
  <c r="H38"/>
  <c r="I36"/>
  <c r="H36"/>
  <c r="I34"/>
  <c r="H34"/>
  <c r="I32"/>
  <c r="H32"/>
  <c r="I30"/>
  <c r="H30"/>
  <c r="I28"/>
  <c r="H28"/>
  <c r="I26"/>
  <c r="H26"/>
  <c r="I24"/>
  <c r="H24"/>
  <c r="I22"/>
  <c r="H22"/>
  <c r="I20"/>
  <c r="H20"/>
  <c r="I18"/>
  <c r="H18"/>
  <c r="I16"/>
  <c r="H16"/>
  <c r="I14"/>
  <c r="H14"/>
  <c r="I12"/>
  <c r="H12"/>
  <c r="I10"/>
  <c r="H10"/>
  <c r="I8"/>
  <c r="H8"/>
  <c r="I6"/>
  <c r="H6"/>
  <c r="I4"/>
  <c r="I44" s="1"/>
  <c r="C4" i="12" s="1"/>
  <c r="H4" i="9"/>
  <c r="H44" s="1"/>
  <c r="B4" i="12" s="1"/>
  <c r="I2" i="9"/>
  <c r="H2"/>
  <c r="I8" i="10"/>
  <c r="H8"/>
  <c r="I6"/>
  <c r="H6"/>
  <c r="I4"/>
  <c r="H4"/>
  <c r="I2"/>
  <c r="I10" s="1"/>
  <c r="C3" i="12" s="1"/>
  <c r="H2" i="10"/>
  <c r="H10" s="1"/>
  <c r="B3" i="12" s="1"/>
  <c r="I6" i="11"/>
  <c r="H6"/>
  <c r="I4"/>
  <c r="H4"/>
  <c r="I2"/>
  <c r="I8" s="1"/>
  <c r="C2" i="12" s="1"/>
  <c r="H2" i="11"/>
  <c r="H8" s="1"/>
  <c r="B2" i="12" s="1"/>
  <c r="C14" l="1"/>
  <c r="E157" i="14"/>
  <c r="B13" i="12"/>
  <c r="E118" i="14"/>
  <c r="H24" i="3"/>
  <c r="B10" i="12" s="1"/>
  <c r="I24" i="3"/>
  <c r="C10" i="12" s="1"/>
  <c r="F23" i="15"/>
  <c r="E68" i="14"/>
  <c r="C16" i="12" l="1"/>
  <c r="B16"/>
  <c r="E174" i="14"/>
  <c r="D24" i="13"/>
  <c r="D25" s="1"/>
  <c r="C24"/>
  <c r="C25" s="1"/>
  <c r="C26" l="1"/>
  <c r="C27" s="1"/>
  <c r="C28" s="1"/>
</calcChain>
</file>

<file path=xl/sharedStrings.xml><?xml version="1.0" encoding="utf-8"?>
<sst xmlns="http://schemas.openxmlformats.org/spreadsheetml/2006/main" count="788" uniqueCount="396">
  <si>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</si>
  <si>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</si>
  <si>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</si>
  <si>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</si>
  <si>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</si>
  <si>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</si>
  <si>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</si>
  <si>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</si>
  <si>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</si>
  <si>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</si>
  <si>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</si>
  <si>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</si>
  <si>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12-002-1.1</t>
  </si>
  <si>
    <t>m2</t>
  </si>
  <si>
    <t>Közúti híd gyalogos forgalomra</t>
  </si>
  <si>
    <t>12-005-1.1-0110441</t>
  </si>
  <si>
    <t>m</t>
  </si>
  <si>
    <t>Védőcső elhelyezése előre elkészített földárokba műanyag csőből, csőátmérő: 110 mm-ig PannonCom-Kábel védőcső KGE PVC 110-2m, Csz: KGE110-2 Meglévő távközlési és elektromos kábelek, vízbekötések védelembe helyezése - védőcsövek meghosszabbítása, elhelyezése</t>
  </si>
  <si>
    <t>12-006-1-0451007</t>
  </si>
  <si>
    <t>db</t>
  </si>
  <si>
    <t>KRESZ-tábla szerelése, elhelyezése földmunkával, I-IV. osztályú talajba Alumínium veszélyt jelző tábla, fényvisszaverő, 700 mm</t>
  </si>
  <si>
    <t>Munkanem összesen:</t>
  </si>
  <si>
    <t>Felvonulási létesítmények</t>
  </si>
  <si>
    <t>19-010-0</t>
  </si>
  <si>
    <t>óra</t>
  </si>
  <si>
    <t>Közmű üzemeltetők szakfelügyelete - előirányzat</t>
  </si>
  <si>
    <t>19-010-1.21.2</t>
  </si>
  <si>
    <t>Általános teendők befejezés szakaszában, megvalósulási tervdokumentáció elkészítése</t>
  </si>
  <si>
    <t>19-021-1.1.1</t>
  </si>
  <si>
    <t>Ellenőrző vizsgálatok, talajok tömörségi vizsgálata, radiometriális eljárással</t>
  </si>
  <si>
    <t>19-064-1.3</t>
  </si>
  <si>
    <t>Útpályaszerkezetek teherbíró képességének vizsgálata, tárcsás vizsgálat</t>
  </si>
  <si>
    <t>Költségtérítések</t>
  </si>
  <si>
    <t>21-001-1.3.1</t>
  </si>
  <si>
    <t>Egyes fák kitermelése tuskóirtással, legallyazással és darabolással, kézi szerszámokkal, IV. oszt. talajban, törzsátmérő: 10-20 cm között</t>
  </si>
  <si>
    <t>21-001-1.3.2</t>
  </si>
  <si>
    <t>Egyes fák kitermelése tuskóirtással, legallyazással és darabolással, kézi szerszámokkal, IV. oszt. talajban, törzsátmérő: 21-40 cm között</t>
  </si>
  <si>
    <t>21-001-1.3.3</t>
  </si>
  <si>
    <t>Egyes fák kitermelése tuskóirtással, legallyazással és darabolással, kézi szerszámokkal, IV. oszt. talajban, törzsátmérő: 41-60 cm között</t>
  </si>
  <si>
    <t>21-001-4.1.2</t>
  </si>
  <si>
    <t>m3</t>
  </si>
  <si>
    <t>Tuskó kiszedése gépi erővel, kiegészítő kézi munkával, I-IV. oszt. talajban, gyökfő átmérő: 31-60 cm között</t>
  </si>
  <si>
    <t>21-001-13.1.1-0631101</t>
  </si>
  <si>
    <t>10 m2</t>
  </si>
  <si>
    <t>Füvesítés sík felületen talaj-előkészítéssel, ....dkg/m2-.....minőségű fűmagkeverékkel, gépi erővel KITE PÁZSIT fűmagkeverék, 40-50 dkg/10 m2</t>
  </si>
  <si>
    <t>21-003-2.1.3</t>
  </si>
  <si>
    <t>Közmű feltárása kézi erővel, talajosztály: IV.</t>
  </si>
  <si>
    <t>21-003-5.1.1.3</t>
  </si>
  <si>
    <t>Munkaárok földkiemelése közművesített területen, kézi erővel, bármely konzisztenciájú talajban, dúcolás nélkül, 2,0 m² szelvényig, IV. talajosztály</t>
  </si>
  <si>
    <t>21-003-7.1.6.1</t>
  </si>
  <si>
    <t>Munkagödör földkiemelése épületek és műtárgyak helyén bármely konzisztenciájú, I-IV. oszt. talajban, gépi erővel, kiegészítő kézi munkával, alapterület: 250,0 m² felett, bármely mélységnél Tükörkiemelés</t>
  </si>
  <si>
    <t>21-003-11.1.1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</si>
  <si>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</si>
  <si>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>21-003-11.1.2</t>
  </si>
  <si>
    <t>Földvisszatöltés munkagödörbe vagy munkaárokba, tömörítés nélkül, réteges elterítéssel, I-IV. osztályú talajban, kézi erővel, az anyag súlypontja karoláson belül, a vezetéket (műtárgyat) környező 50 cm-en túli szelvényben</t>
  </si>
  <si>
    <t>21-004-2.1.1</t>
  </si>
  <si>
    <t>Földmű vízszintes felületének rendezése a felesleges föld elterítésével, tömörítés nélkül, gépi erővel, kiegészítő kézi munkával, 16%-os terephajlásig, 20 cm vastagságban, talajosztály: I-IV.</t>
  </si>
  <si>
    <t>21-004-4.1.1-0133651</t>
  </si>
  <si>
    <t>Talajjavító réteg készítése vonalas létesítményeknél, 3,00 m szélességig vagy építményen belül, homokból Osztályozott homok, OH 0/4, KŐKA, Pécsvárad</t>
  </si>
  <si>
    <t>21-004-4.2.2-0120015</t>
  </si>
  <si>
    <t>Talajjavító réteg készítése vonalas létesítményeknél, 3,00 m szélesség felett, osztályozatlan kavicsból Nyers homokos kavics, NHK 0/63 Q-TT, Nyékládháza</t>
  </si>
  <si>
    <t>21-004-5.1.1.1</t>
  </si>
  <si>
    <t>Tükörkészítés tömörítés nélkül, sík felületen gépi erővel, kiegészítő kézi munkával talajosztály: I-IV.</t>
  </si>
  <si>
    <t>21-004-6.1</t>
  </si>
  <si>
    <t>Padkarendezés gépi erővel, kiegészítő kézi munkával, I-IV. oszt. talajban, vastagság 10,0 cm-ig</t>
  </si>
  <si>
    <t>21-008-2.1.1</t>
  </si>
  <si>
    <t>Tömörítés bármely tömörítési osztályban gépi erővel, nagy felületen, tömörségi fok: 85%</t>
  </si>
  <si>
    <t>21-008-2.1.9</t>
  </si>
  <si>
    <t>Tömörítés bármely tömörítési osztályban gépi erővel, nagy felületen, tömörségi fok: 97%</t>
  </si>
  <si>
    <t>21-008-2.3.1</t>
  </si>
  <si>
    <t>Tömörítés bármely tömörítési osztályban gépi erővel, vezeték felett és mellett, tömörségi fok: 85%</t>
  </si>
  <si>
    <t>21-011-0</t>
  </si>
  <si>
    <t>Munkahelyi depóniából építési törmelék konténerbe rakása,  gépi erővel, kiegészítő kézi munkával, önálló munka esetén elszámolva, konténer szállítás nélkül</t>
  </si>
  <si>
    <t>21-011-1.2.1</t>
  </si>
  <si>
    <t>Fejtett föld felrakása szállítóeszközre, géppel, talajosztály I-IV. Szállítással együtt</t>
  </si>
  <si>
    <t>21-011-11.7</t>
  </si>
  <si>
    <t>Építési törmelék konténeres elszállítása, lerakása, lerakóhelyi díjjal, 10,0 m³-es konténerbe</t>
  </si>
  <si>
    <t>Irtás, föld- és sziklamunka</t>
  </si>
  <si>
    <t>22-003-6.1-0120002</t>
  </si>
  <si>
    <t>Szivárgó paplan készítése kész tükörre, nyers homokos kavicsból Nyers homokos kavics, NHK 0/63 RTT, KŐKA, Alsózsolca</t>
  </si>
  <si>
    <t>Szivárgóépítés, alagcsövezés</t>
  </si>
  <si>
    <t>42-002-1.18.1.1-0210005</t>
  </si>
  <si>
    <t>Hideg- és melegburkolatok készítése, aljzat előkészítés</t>
  </si>
  <si>
    <t>53-000-1.1.1</t>
  </si>
  <si>
    <t>Előregyártott csőelemekből készített csatorna törmelékre bontása, tokos vagy talpas betoncső 30 cm átmérőig</t>
  </si>
  <si>
    <t>53-000-4.4</t>
  </si>
  <si>
    <t>Előregyártott aknaelemekből készített aknák, szűkítők elemekre bontása, négyzet alaprajzú víznyelők, 50x50 cm belmérettel</t>
  </si>
  <si>
    <t>53-001-31.2.4-0131532</t>
  </si>
  <si>
    <t>Egyoldalon tokos műanyag csatornacső beépítése földárokba, gumigyűrűs kötéssel, csőidomok nélkül, 2,00 m hosszú csövekből, külső csőátmérő: 200 mm PIPELIFE PVC-U tömörfalú tokos csatornacső 200x4,9x2000 mm SN4 MSZEN1401, KGEM200/2M.SN4</t>
  </si>
  <si>
    <t>53-001-32.1.4-0236194</t>
  </si>
  <si>
    <t>Műanyag, tokos csatornacső idom beépítése földárokba, gumigyűrűs kötéssel, külső csőátmérő: 250 mm-ig, külső csőátmérő: 200 mm WAVIN KG PVC KGFP csatorna aknabekötő idom 200, CCP20</t>
  </si>
  <si>
    <t>53-005-10.1-0641301</t>
  </si>
  <si>
    <t>Beton szintemelő gyűrűk elhelyezése, cementhabarcsos illesztéssel, belső csőátmérő: 50-62,5 cm között SW Umwelttechnik VSZ 60/5 cm szintbeállító gyűrű, Cikkszám: 1000000301</t>
  </si>
  <si>
    <t>53-005-21.3.1-0650795</t>
  </si>
  <si>
    <t>Négyzet alaprajzú víznyelő akna építése, cementhabarcs illesztéssel, 50x50 cm nagyméretű elemekből, alsó fenék 55 cm magasságig ELSŐ BETON víznyelő akna fenékelem (110-400), 50x50x50 cm</t>
  </si>
  <si>
    <t>53-005-21.3.2-0650798</t>
  </si>
  <si>
    <t>Négyzet alaprajzú víznyelő akna építése, cementhabarcs illesztéssel, 50x50 cm nagyméretű elemekből, középső elem 50 cm magasságig ELSŐ BETON víznyelő akna magasító, 50x50x50 cm</t>
  </si>
  <si>
    <t>53-005-21.3.3-0650796</t>
  </si>
  <si>
    <t>Négyzet alaprajzú víznyelő akna építése, cementhabarcs illesztéssel, 50x50 cm nagyméretű elemekből, felső elem 5-10-15 cm magas ELSŐ BETON víznyelő akna magasító, 50x50x10 cm</t>
  </si>
  <si>
    <t>53-007-5.3</t>
  </si>
  <si>
    <t>Kör alakú öntöttvas aknafedlap és fedlapkeret elhelyezése, cementhabarcs rögzítéssel, nehéz (D 400, E 600, F 900 terhelési osztály) kivitel NORFOND GGG kerek csuklós fedl. kerettel FCsM felirattal,Neopren csillapítógyűrű fedőfestéssel BRIO PKSR d600,D400 terhelési osztály,magasság 100mm Csz:NA060DBRF - Meglévő aknák javítása - előirányzat</t>
  </si>
  <si>
    <t>53-007-8.1.2-0158249</t>
  </si>
  <si>
    <t>Öntöttvas víznyelőrács elhelyezése, cementhabarcs rögzítéssel, négyzetalakú, téglalap alakú 40/40 - 48/48 cm méret között NORFOND GGG szögletes csapos víznyelő kerettel, fedőfestéssel GD 4541A 396x348, D400 terhelési osztály, magasság 102 mm Csz: NV039DGD</t>
  </si>
  <si>
    <t>53-021-3.1.2-0232531</t>
  </si>
  <si>
    <t>Polimerbeton vízelvezető rendszer ráccsal egybeöntött (folyóka) elhelyezése, földmunkák és ágyazatkészítés nélkül, közepes és nehéz terhelésre ACO DRAIN Monoblock RD 200 V polimerbeton folyóka, natur, beépítési hossz 1,0 m, Terhelési osztály: D400, Rend.sz:  10900</t>
  </si>
  <si>
    <t>53-021-3.3.2-0232534</t>
  </si>
  <si>
    <t>Polimerbeton vízelvezető rendszer ráccsal egybeöntött (folyóka) tartozékainak elhelyezése  közepes és nehéz terhelésű folyókához, bekötőakna ACO DRAIN Monoblock RD 200 V polimerbeton bekötőakna alsó rész, DN 200, natur, 0,5 m, Terhelési osztály: F900, Rend.sz: 10936</t>
  </si>
  <si>
    <t>Közműcsatorna-építés</t>
  </si>
  <si>
    <t>54-008-1</t>
  </si>
  <si>
    <t>Közkút áthelyezése, szerelése,</t>
  </si>
  <si>
    <t>54-090-0</t>
  </si>
  <si>
    <t>klt</t>
  </si>
  <si>
    <t>Ivóvíz gerincvezetéken lévő csomópontok javítása, rekonstrukciója, tömítésének cseréje</t>
  </si>
  <si>
    <t>Közműcsővezetékek és -szerelvények szerelése</t>
  </si>
  <si>
    <t>61-001-2.2</t>
  </si>
  <si>
    <t>Útalapbeton, valamint hidraulikus kötőanyaggal vagy bitumennel stabilizált rétegek bontása, géppel, hidraulikus bontófejjel</t>
  </si>
  <si>
    <t>61-003-2.1-1710010</t>
  </si>
  <si>
    <t>Telepen kevert hidraulikus vagy vegyes kötőanyagú stabilizált réteg készítése, 2,00 m-nél nagyobb szélességben, CKt-2 vagy CTt-2 jelű keverékből CKt-T2 jelű, cement kötőanyagú homokos kavics, Gy-R60 (70/100) bitumenemulzió (új név: C 60 B1)</t>
  </si>
  <si>
    <t>Útburkolatalap és makadámburkolat készítése</t>
  </si>
  <si>
    <t>62-001-1.1</t>
  </si>
  <si>
    <t>Szegélyek bontása bármely anyagból; kiemelt vagy süllyesztett szegélyek, futósorok, betongerendával</t>
  </si>
  <si>
    <t>62-001-2.2</t>
  </si>
  <si>
    <t>Nagykő, járdakő, betonkocka burkolat bontása, betonágyazattal</t>
  </si>
  <si>
    <t>62-001-5.2</t>
  </si>
  <si>
    <t>Beton vagy bazaltbeton járdalap bontása, betonágyazattal</t>
  </si>
  <si>
    <t>62-002-2.3-0617749</t>
  </si>
  <si>
    <t>Süllyesztett szegély vagy futósor készítése, alapárok kiemeléssel, beton alapgerendával, hézagolással, 40 cm hosszú előregyártott beton szegélyelemekből SEMMELROCK süllyesztett útszegély 40x20x15 cm, szürke C12/15 - XN(H) földnedves kavicsbeton keverék CEM 32,5 pc. Dmax = 16 mm, m = 6,3 finomsági modulussal</t>
  </si>
  <si>
    <t>62-002-21.3-0610721</t>
  </si>
  <si>
    <t>Egyéb használatos szegélykövek, út és körforgalom szegélyek készítése, alapárok kiemelése nélkül, betonhézagolással, 100 cm hosszú elemekből A Beton-Viacolor kerti szegélykő, 100x5x25 cm, szürke</t>
  </si>
  <si>
    <t>62-002-21.11.1-0619050</t>
  </si>
  <si>
    <t>62-002-32.1-0010782</t>
  </si>
  <si>
    <t>Szegélyépítés alapárok kiemelésével,  beton alapgerendával és megtámasztásával,  cementhabarcs hézagolással, "természetes kőanyagból" Bazalt szegélykő -B6-, alsó oldal+fej+1/2 oldal vágott, többi pattintott, 10×25-28 *</t>
  </si>
  <si>
    <t>62-003-8.1-0611401</t>
  </si>
  <si>
    <t>62-003-8.1-0618357</t>
  </si>
  <si>
    <t>62-003-8.1-0618359</t>
  </si>
  <si>
    <t>62-003-141-0196568</t>
  </si>
  <si>
    <t>Műanyag gyeprács elhelyezése előre elkészített (kiegyenlített) talajra, sokcélú felhasználásra (parkok, utak, járművek, garázsfelhajtók kialakításához) Műanyag gyeprács, fekete 48x48x4,8 cm, anyaga: újrahasznosított polietilén</t>
  </si>
  <si>
    <t>Kőburkolat készítése</t>
  </si>
  <si>
    <t>63-001-3.2</t>
  </si>
  <si>
    <t>Aszfaltburkolatok felső rétegének lemaratása, hideg eljárással, 2,0 cm vastagságig, 200 m²-nél nagyobb felületen</t>
  </si>
  <si>
    <t>63-001-3.8</t>
  </si>
  <si>
    <t>Aszfaltburkolatok felső rétegének lemaratása, meleg eljárással, további 1,0 cm vastagságban,  200 m²-nél nagyobb felületen</t>
  </si>
  <si>
    <t>Bitumenes alap és makadámburkolat készítése</t>
  </si>
  <si>
    <t>68-001-1.1</t>
  </si>
  <si>
    <t>Közúti táblák oszlopainak bontása/áthelyezése földmunkával, I-IV. oszt. talajban, 89 mm átmérőjű csőoszlop előregyártott betonalappal</t>
  </si>
  <si>
    <t>68-002-1.1-0020445</t>
  </si>
  <si>
    <t>Közúti jelző- és útbaigazító táblák fémanyagúoszlopainak elhelyezése betonalappal,földmunkával, I-IV. osztályú talajban, 89 mm átmérőjű alumínium oszlop, 1,5-5,5 m hosszú, előregyártott betonalappal Horganyzott tartóoszlop 89x3000</t>
  </si>
  <si>
    <t>68-002-2.1-0020029</t>
  </si>
  <si>
    <t>Közúti jelző- és útbaigazító táblák felszerelése, útvonaltípust, elsőbbséget szabályozó, utasítást adó, tilalmi, tilalmat, veszélyt, tájékoztatást adó jelzőtáblák és útbaigazítást adó táblák, 2-2 bilincskészlettel Alumínium tilalmi jelző tábla, fényvisszaverő, 750 mm EG 1 szín *</t>
  </si>
  <si>
    <t>68-002-2.1-0020045</t>
  </si>
  <si>
    <t>Közúti jelző- és útbaigazító táblák felszerelése, útvonaltípust, elsőbbséget szabályozó, utasítást adó, tilalmi, tilalmat, veszélyt, tájékoztatást adó jelzőtáblák és útbaigazítást adó táblák, 2-2 bilincskészlettel Alumínium utasítást adó jelzőtábla, fényvisszaverő, 750 mm EG 1 szín *</t>
  </si>
  <si>
    <t>68-002-2.1-0020083</t>
  </si>
  <si>
    <t>Közúti jelző- és útbaigazító táblák felszerelése, útvonaltípust, elsőbbséget szabályozó, utasítást adó, tilalmi, tilalmat, veszélyt, tájékoztatást adó jelzőtáblák és útbaigazítást adó táblák, 2-2 bilincskészlettel Alumínium STOP jelzőtábla, fényvisszaverő, 750 mm EG *</t>
  </si>
  <si>
    <t>68-002-2.3-0020129</t>
  </si>
  <si>
    <t>Közúti jelző- és útbaigazító táblák felszerelése, kiegészítő táblák, 1-1 bilincskészlettel Alumínium kiegészítő jelzőtábla, fényvisszaverő, 350x350 mm EG *</t>
  </si>
  <si>
    <t>68-003-1.3.2-0020302</t>
  </si>
  <si>
    <t>Útburkolati jelek készítése, oldószer nélküli termoplasztikus anyaggal, kézi jel Melegplasztik Sinojet Morvan *</t>
  </si>
  <si>
    <t>68-003-2.2.2-0020689</t>
  </si>
  <si>
    <t>10 db</t>
  </si>
  <si>
    <t>Útburkolati jelek készítése előregyártott jelzőanyagok felhasználásával, fényvisszaverő /fém-, vagy műanyagtestű/ útburkolati jelzőtestekkel, burkolatba rögzítve Hóekézhető fémvázas burkolatprizma kétoldalas, fehér</t>
  </si>
  <si>
    <t>Út- és vasúti pályatartozékok készítése</t>
  </si>
  <si>
    <t>Összesen:</t>
  </si>
  <si>
    <t xml:space="preserve">Név : Mátészalka Város Önkormányzat    </t>
  </si>
  <si>
    <t xml:space="preserve">                                       </t>
  </si>
  <si>
    <t xml:space="preserve">Cím : 4700 Mátészalka, Hősök Tere 9.   </t>
  </si>
  <si>
    <t xml:space="preserve">A munka leírása:                       </t>
  </si>
  <si>
    <t xml:space="preserve">KIVITELI TERV                                                                 </t>
  </si>
  <si>
    <t xml:space="preserve">Készült:                                                                   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</si>
  <si>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</si>
  <si>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</si>
  <si>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</si>
  <si>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</si>
  <si>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</si>
  <si>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</si>
  <si>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</si>
  <si>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</si>
  <si>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</si>
  <si>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</si>
  <si>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</si>
  <si>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2V ÉPÍTÉSZ Kft.</t>
  </si>
  <si>
    <t>4461 Nyírtelek, Jókai Mór utca 1/a.</t>
  </si>
  <si>
    <t>Cégjegyzékszám: 15 09 079755</t>
  </si>
  <si>
    <t>Adószám: 24092021-2-15</t>
  </si>
  <si>
    <t xml:space="preserve"> Készítette   : Berendi István</t>
  </si>
  <si>
    <t>Erőforrás</t>
  </si>
  <si>
    <t>Mennyiség</t>
  </si>
  <si>
    <t>Beruházás                     Közvil f-kábeles</t>
  </si>
  <si>
    <t>Szolgáltatás</t>
  </si>
  <si>
    <t>LÁMPAOSZL.BONT.8M-IG FÖLDBOL ALAPRÓL</t>
  </si>
  <si>
    <t>DB</t>
  </si>
  <si>
    <t>FÖLDMUNKA KÉZI I-IV TALAJ ÁROK GÖDÖR</t>
  </si>
  <si>
    <t>M3</t>
  </si>
  <si>
    <t>SZERELVÉNYLAP BONTÁS</t>
  </si>
  <si>
    <t>LÁMPAVEZ BONTÁS 1X3,3X1 SZÁL VÉDOCSOBOL</t>
  </si>
  <si>
    <t>FM</t>
  </si>
  <si>
    <t>LÁMPAKAR BONTÁS TARTOSZERKEZETROL</t>
  </si>
  <si>
    <t>LÁMPATEST BONTÁS TARTOROL</t>
  </si>
  <si>
    <t>LÁMPAKAR ÉV-I VEZ.BONT. VEZ.CSERE ESETÉ</t>
  </si>
  <si>
    <t>OSZLOPRA TÖRT BIZT. FEL- ÉS LEJUTÁS</t>
  </si>
  <si>
    <t>TARTO ÉS ÁRAMKÖTÉS BONTÁS</t>
  </si>
  <si>
    <t>KÁBELRÖGZITÉS BONTÁS</t>
  </si>
  <si>
    <t>BUJTATÁS VIZSZ.FÜGG. I-II.SULYCSOP.KÁBE</t>
  </si>
  <si>
    <t>VB.KZV.OSZL.ÁLL.8M-TÖL FÖLDMUNKÁVAL</t>
  </si>
  <si>
    <t>SZERELV.LAP FELSZ.1-2 ÁK.VEZ.BEKÖT.ÉV.B</t>
  </si>
  <si>
    <t>RÚD-,KERETFÖLDELO FÖLDMUNKA N.,ELL.MÉRÉ</t>
  </si>
  <si>
    <t>KIF KÁB.FEK.RÖGZ.N.50MM2-IG JEL. 30 ÉRI</t>
  </si>
  <si>
    <t>ÁRAMKÖTÉS 95MM2-IG</t>
  </si>
  <si>
    <t>KÁBEL RENDEZ.RÖGZÍTETT ÉS RÖGZ.-LEN KÁB</t>
  </si>
  <si>
    <t>MUANYAG JELZOSZALAG FEKTET. KÁBELÁROKBA</t>
  </si>
  <si>
    <t>KIF.ZSUG.ÖK.KARM.16-240MM2-IG</t>
  </si>
  <si>
    <t>VÉDOCSO FEKTETÉS 100-203 VÉDOCSOVEL</t>
  </si>
  <si>
    <t>VCSOBE HUZÁS I-II 20 M-IG KÁBEL ESETÉN</t>
  </si>
  <si>
    <t>KÁB.BUJT.VIZSZ.FÜGG.I-II.SULYCS. KÁBELE</t>
  </si>
  <si>
    <t>KÁBELVÉGKIKÉPZÉS 240MM2-IG 06/1KV</t>
  </si>
  <si>
    <t>KÖZT.ELO.SZEKR.ÉP.ALAPPAL,FÖLDM.-VAL ÉV</t>
  </si>
  <si>
    <t>BIZT.SOR SZERELÉS ELO.SZEKRÉNYBE</t>
  </si>
  <si>
    <t>Anyag</t>
  </si>
  <si>
    <t>Anya hlf. tüzihorganyzott M10mm</t>
  </si>
  <si>
    <t>Alátét rugós tüzihorganyzott M10mm</t>
  </si>
  <si>
    <t>Rúdföldelés D20mm x 3m N219</t>
  </si>
  <si>
    <t>Huzal horganyzott D8 mm</t>
  </si>
  <si>
    <t>M</t>
  </si>
  <si>
    <t>Kábel NAYY-J 0,6/1 kV 4x25 mm2 RE</t>
  </si>
  <si>
    <t>Szalag kábeljelző</t>
  </si>
  <si>
    <t>TEK</t>
  </si>
  <si>
    <t>ÖK. 1kV 4x16-35mm2+csav.hüv.</t>
  </si>
  <si>
    <t>KLT</t>
  </si>
  <si>
    <t>Kábelrögzitő kengyel 22-28mm</t>
  </si>
  <si>
    <t>Cső műanyag 110mmx2,2mmx2m védő</t>
  </si>
  <si>
    <t>Kábelrögzítő bilincs BS25-38</t>
  </si>
  <si>
    <t>Végelz. 1kV beltéri 4x50-150 mm2</t>
  </si>
  <si>
    <t>Elosztószekrény Kábeles 3x400A</t>
  </si>
  <si>
    <t>Sintakaró léc 100 mm-es</t>
  </si>
  <si>
    <t>Zárbetét cilinderes/fél/ csőkulcsos</t>
  </si>
  <si>
    <t>Bizt. aljzat szak. függ. 3X160A</t>
  </si>
  <si>
    <t>Biztosító betét NHR-OO 25A</t>
  </si>
  <si>
    <t>Biztosító betét NHR-OO 35A</t>
  </si>
  <si>
    <t>V csatlkakozó füllel 16-95mm2</t>
  </si>
  <si>
    <t>Csavar hlf. horganyzott M8x30mm</t>
  </si>
  <si>
    <t>Alátét lapos horganyzott M8mm</t>
  </si>
  <si>
    <t>Alátét lapos tüzihorganyzott M12mm</t>
  </si>
  <si>
    <t>Keretföldelés 2-40016/1,2 1X1m N372</t>
  </si>
  <si>
    <t>Csavar hlf. tüzihorganyzott M12x40mm</t>
  </si>
  <si>
    <t>Anya hlf. tüzihorganyzott M12mm</t>
  </si>
  <si>
    <t>Rezsianyag</t>
  </si>
  <si>
    <t>Vegyes</t>
  </si>
  <si>
    <t xml:space="preserve"> </t>
  </si>
  <si>
    <t>BET. Terv készítése.</t>
  </si>
  <si>
    <t>Szakfelügyelet.</t>
  </si>
  <si>
    <t>Közterület helyreállítás.</t>
  </si>
  <si>
    <t>Közterület foglalási díj</t>
  </si>
  <si>
    <t>Feszmentesítés KIF kábel</t>
  </si>
  <si>
    <t>Földelési ellenállás mérés</t>
  </si>
  <si>
    <t>kábeljelölő</t>
  </si>
  <si>
    <t>VB.KZV.OSZLOP ÁLL.8M-IG FÖLDMUNKÁVAL</t>
  </si>
  <si>
    <t>OSZLOP SZÁLLITÁS, FEL ÉS LERAKODÁSSAL</t>
  </si>
  <si>
    <t>TKM</t>
  </si>
  <si>
    <t>LÁMPATEST FELSZER.OSZLOPRA KANDELLÁBERR</t>
  </si>
  <si>
    <t>LÁMPA VEZ.1X3,3X1 VCSÖBE HUZÁS</t>
  </si>
  <si>
    <t>ÁRAMKÖTÉS 95MM2-IG VEZETÉKRE CSAVAROS</t>
  </si>
  <si>
    <t>RÚD-,KER.FÖLDELÉS FÖLDMUNKÁVAL,ELL.MÉRÉ</t>
  </si>
  <si>
    <t>BETONALAP F.NEDV.BETONBÓL HELYSZÍNI KEV</t>
  </si>
  <si>
    <t>BURK.BONT. KO,JÁRDALAP,TER.KO MAKAD.,KE</t>
  </si>
  <si>
    <t>M2</t>
  </si>
  <si>
    <t>JÁRDA SZEGÉLYKO BONTÁS HELYREÁLLITÁS</t>
  </si>
  <si>
    <t>BURK.HELYREÁLL.KO,JÁRDALAP,KERAMIT,MAKA</t>
  </si>
  <si>
    <t>GYEPTÉGLA KIEMELÉS VISSZAHELYEZÉS</t>
  </si>
  <si>
    <t>HOMOKÁGY KÉSZÍTÉS0.2-0.4 M VASTAGSÁG</t>
  </si>
  <si>
    <t>FÖLDFÚR. VÍZSZ. IR 100-203 VÉDOCSOVEL</t>
  </si>
  <si>
    <t>Közvil.szerelvénylap 2 bizt.4x16mm2</t>
  </si>
  <si>
    <t>Vezeték NYM-J 3x2,5 mm2 UV-álló</t>
  </si>
  <si>
    <t>Kábel NYY-J 0,6/1 kV 4x16 mm2 RE</t>
  </si>
  <si>
    <t>Végelz. 1kV 4x4-35 mm2 beltéri</t>
  </si>
  <si>
    <t>Cső műanyag 63mmx1,9mmx6m védő</t>
  </si>
  <si>
    <t>Lámpaoszlop KLMK 114/60/4</t>
  </si>
  <si>
    <t>L.test Cella led 32W (2242)</t>
  </si>
  <si>
    <t>Beton</t>
  </si>
  <si>
    <t>Homok</t>
  </si>
  <si>
    <t>Irányított fúrás.</t>
  </si>
  <si>
    <t>Beruházás           Fény_stáció f-kábel</t>
  </si>
  <si>
    <t>FALAZAT HELYREÁLLITÁS VAKOLATSZINTIG</t>
  </si>
  <si>
    <t>MÜ-29 VCSO BETON,TÉGLA FALBA VÉS.CSÖVEZ</t>
  </si>
  <si>
    <t>VAKOLAT HELYREÁLL.KPL FESTÉS,NEMESVAKOL</t>
  </si>
  <si>
    <t>SZAKMUNKÁS REZSIÓRADÍJA</t>
  </si>
  <si>
    <t>ÓRA</t>
  </si>
  <si>
    <t>Műanyag gégecső HFXP32 UV álló fekete</t>
  </si>
  <si>
    <t>Cső műanyag 90mmx2,7mmx6m védő</t>
  </si>
  <si>
    <t>Kábel NYY-J 0,6/1kV 4x10mm2 Cu</t>
  </si>
  <si>
    <t>fm</t>
  </si>
  <si>
    <t>Lépésálló gégecső GEWIS32mm</t>
  </si>
  <si>
    <t>Stáció" fényoszl. előregy. vasalat"</t>
  </si>
  <si>
    <t>Beruházás           Egyéb-világitás</t>
  </si>
  <si>
    <t>Kiegésszítő rögzitő elemek.</t>
  </si>
  <si>
    <t>Szerelvénylap UCH-00 szekrénybe</t>
  </si>
  <si>
    <t>Tömszelence.</t>
  </si>
  <si>
    <t>Lépésálló gégecső betonba. GEWISS16mm</t>
  </si>
  <si>
    <t>Járófelületi sűlly.lt.szögletes 96RAY30</t>
  </si>
  <si>
    <t>Érték (nettó)</t>
  </si>
  <si>
    <t>Szolgáltatás összesen:</t>
  </si>
  <si>
    <t>Anyag összesen:</t>
  </si>
  <si>
    <t>Vegyes összesen:</t>
  </si>
  <si>
    <t>Közvil f-kábeles összesen:</t>
  </si>
  <si>
    <t>Díszvil f-kábeles összesen:</t>
  </si>
  <si>
    <t>Beruházás           Díszvil f-kábel</t>
  </si>
  <si>
    <t>Fény_stáció f-kábel összesen:</t>
  </si>
  <si>
    <t>Egyéb világítás összesen:</t>
  </si>
  <si>
    <t>Elektromos munkarész mindösszesen:</t>
  </si>
  <si>
    <t>Elektromos szakági munkarészek</t>
  </si>
  <si>
    <t>Elektromos szakági munkarészek (vegyes tételek)</t>
  </si>
  <si>
    <t>MÁTÉSZALKA, KOSSUTH UTCA KÖRNYEZETRENDEZÉSE (hrsz.: 3149, 3150/1)</t>
  </si>
  <si>
    <t>"Történelmi városközpont turisztikai rekonstrukciója Mátészalka városában; A fény utcája"</t>
  </si>
  <si>
    <t>TOP-1.2.1-15-SB1-2016-00013 PÁLYÁZAT</t>
  </si>
  <si>
    <t xml:space="preserve">TÁJÉPÍTÉSZETI ENGEDÉLYEZÉSI ÉS KIVITELI TERV </t>
  </si>
  <si>
    <t>ÁRAZOTT TERVEZŐI KÖLTSÉGBECSLÉS</t>
  </si>
  <si>
    <t>FŐÖSSZESÍTŐ</t>
  </si>
  <si>
    <t>I.</t>
  </si>
  <si>
    <t>Zöldfelület előkészítő munkái</t>
  </si>
  <si>
    <t>Áfa (27%)</t>
  </si>
  <si>
    <t>II.</t>
  </si>
  <si>
    <t>Bontási, előkészítő munkák</t>
  </si>
  <si>
    <t>III.</t>
  </si>
  <si>
    <t>IV.</t>
  </si>
  <si>
    <t>Építési munkák</t>
  </si>
  <si>
    <t>V.</t>
  </si>
  <si>
    <t>Kültéri bútorok, eszközök elhelyezési munkái</t>
  </si>
  <si>
    <t>VI.</t>
  </si>
  <si>
    <t>Növénytelepítés</t>
  </si>
  <si>
    <t>ÖSSZESEN NETTÓ</t>
  </si>
  <si>
    <t>MINDÖSSZESEN BRUTTÓ</t>
  </si>
  <si>
    <t>Kossuth utca környezetrendezése</t>
  </si>
  <si>
    <t>anyagdíj</t>
  </si>
  <si>
    <t>munkadíj</t>
  </si>
  <si>
    <t>egységár</t>
  </si>
  <si>
    <t>összesen</t>
  </si>
  <si>
    <t>Fakivágás (fakivágási terv szerint), tuskókiszedéssel, elszállítással</t>
  </si>
  <si>
    <t>Fák átültetése</t>
  </si>
  <si>
    <t>Idős faegyedek fakoppos vizsgálata</t>
  </si>
  <si>
    <t>Meglévő fák komplex ápolása</t>
  </si>
  <si>
    <t>Cserjeirtás, elszállítás</t>
  </si>
  <si>
    <t>Zöldfelület előkészítő munkák összesen:</t>
  </si>
  <si>
    <t>kerti pad, alaptesttel</t>
  </si>
  <si>
    <t>hulladékgyűjtő, alaptesttel</t>
  </si>
  <si>
    <t>kerékpártároló, alaptesttel</t>
  </si>
  <si>
    <t>Bontási, előkészítő munkák összesen:</t>
  </si>
  <si>
    <t>Öntött gumiburkolat építése játszóeszközök alá</t>
  </si>
  <si>
    <t>Építési munkák összesen:</t>
  </si>
  <si>
    <t>VPI Croma (felépítés: 1 db C1 és 3 db A2 elem)  találkozási pad betonpad konstrukció, egyedi mintázattal 3 db</t>
  </si>
  <si>
    <t>ESCOFET Twig Plastic világító pad, szereléssel</t>
  </si>
  <si>
    <t>ESCOFET Twig Plastic világító pad szállítása</t>
  </si>
  <si>
    <t>Támlás, karfás pad a szakrális téren - Mmcité Vltau VLT156r 1820 mm hosszú, akácfa</t>
  </si>
  <si>
    <t>Támla nélküli pad - Mmcité Vera LV910t 1500 mm hosszú</t>
  </si>
  <si>
    <t>Hulladékgyűjtő Mmcité Diagonal DG115t</t>
  </si>
  <si>
    <t>Információs tábla kihelyezése</t>
  </si>
  <si>
    <t>Kültéri bútorok, eszközök elhelyezési munkái összesen:</t>
  </si>
  <si>
    <t>Gyepesítés</t>
  </si>
  <si>
    <t>Fák</t>
  </si>
  <si>
    <t>18/20 PF</t>
  </si>
  <si>
    <t>Lombos fa telepítése termőföldcserével</t>
  </si>
  <si>
    <t>(Platanus x acerifolia, 3xi, SF, 30/35)</t>
  </si>
  <si>
    <t>40/60 KONT</t>
  </si>
  <si>
    <t xml:space="preserve">Cserjék </t>
  </si>
  <si>
    <t>Alacsony vagy középmagas cserje telepítése, 60 cm mélységig talaj előkészítése, lazításával</t>
  </si>
  <si>
    <t>(tervezett fajták a tervezett növények listájában)</t>
  </si>
  <si>
    <t>9x9 KONT</t>
  </si>
  <si>
    <t>Évelők</t>
  </si>
  <si>
    <t>Évelő növények telepítése, 40 cm mélységig talaj előkészítése, lazításával</t>
  </si>
  <si>
    <t>Növénytelepítési munkák összesen:</t>
  </si>
  <si>
    <t>Mátészalka "A Fény utcája" elektromos munkarész tételes költsé kalkuláció</t>
  </si>
  <si>
    <t>KÖRNYEZETRENDEZÉS ÖSSZESEN (nettó):</t>
  </si>
  <si>
    <t>HAGS UNIMINI Hally, vagy azzal műszakilag egyenértékű játszóeszköz 2-6 éves korosztálynak</t>
  </si>
  <si>
    <t>Bontási, előkészítő munkák:</t>
  </si>
  <si>
    <t>Zöldfelület előkészítő munkái:</t>
  </si>
  <si>
    <t>Mécsestartó fiú szobrának és az emlékmű kandelábernek az áthelyezése</t>
  </si>
  <si>
    <t>Asztal kihelyezése - Mmcité Vera Solo LVS910t típusú asztal 1520 mm hosszú, fa</t>
  </si>
  <si>
    <t>Egyedi látszóbeton ülőzsámoly, fa ülőfelülettel</t>
  </si>
  <si>
    <t>Környezetrendezés (vegyes tételek)</t>
  </si>
  <si>
    <t>Kids Tramp "Playground Loop", 150 x 150 cm kerettel, 30 cm magas, acéldrót erősítésű, gumiszövet ugrálórész, őrzés nélküli játszóterekre, fekete színű, átmérő 98 cm, 36 acél rugó; vagy ezzel műszakilag egyenértékű eszköz</t>
  </si>
  <si>
    <t>Zöldfelület fenntartása egy éven át</t>
  </si>
  <si>
    <t>taktilis burkolatok</t>
  </si>
  <si>
    <t>Építési munkák:</t>
  </si>
  <si>
    <t>Kültéri bútorok, eszközök elhelyezési munkái:</t>
  </si>
  <si>
    <t>kulékavics (90 m2)</t>
  </si>
  <si>
    <t>Mécsestartó fiú szobrának megvilágítása</t>
  </si>
  <si>
    <r>
      <rPr>
        <b/>
        <sz val="10"/>
        <color theme="1"/>
        <rFont val="Times New Roman CE"/>
        <charset val="238"/>
      </rPr>
      <t>Járdák és gépkocsibehajtók építése</t>
    </r>
    <r>
      <rPr>
        <sz val="10"/>
        <color theme="1"/>
        <rFont val="Times New Roman CE"/>
        <charset val="238"/>
      </rPr>
      <t>: tér- vagy járdaburkolat készítése, beton burkolókőből hálós, soros, halszálka, parketta vagy kazettás kötésben, zúzalékágyazatra fektetve, 10x20x4, 10x20x5, 10x20x6, 10x20x8 cm-es méretű idomkővel A Beton-Viacolor Korzó 10x20x4 cm, szürke, ill. ezzel műszakilag egyenértékű anyagból</t>
    </r>
  </si>
  <si>
    <r>
      <rPr>
        <b/>
        <sz val="10"/>
        <color theme="1"/>
        <rFont val="Times New Roman CE"/>
        <charset val="238"/>
      </rPr>
      <t xml:space="preserve">Promenád/egyirányú vegyesforgalmú út </t>
    </r>
    <r>
      <rPr>
        <sz val="10"/>
        <color theme="1"/>
        <rFont val="Times New Roman CE"/>
        <charset val="238"/>
      </rPr>
      <t>építése átlag 4,50 m szélességben: tér- vagy járdaburkolat készítése, beton burkolókőből hálós, soros, halszálka, parketta vagy kazettás kötésben, zúzalékágyazatra fektetve, 10x20x4, 10x20x5, 10x20x6, 10x20x8 cm-es méretű idomkővel FRÜHWALD egyedi 20x30x10 cm, 10x20x8 cm, szürke, ill. ezzel műszakilag egyenértékű anyagból</t>
    </r>
  </si>
  <si>
    <r>
      <rPr>
        <b/>
        <sz val="10"/>
        <color theme="1"/>
        <rFont val="Times New Roman CE"/>
        <charset val="238"/>
      </rPr>
      <t>Különleges (egyedi tervezésű, részben világító) háromszög alakú térburkolat a Szarmári Múzeum és a mozi előtt</t>
    </r>
    <r>
      <rPr>
        <sz val="10"/>
        <color theme="1"/>
        <rFont val="Times New Roman CE"/>
        <charset val="238"/>
      </rPr>
      <t>: tér- vagy járdaburkolat készítése, beton burkolókőből hálós, soros, halszálka, parketta vagy kazettás kötésben, zúzalékágyazatra fektetve, 10x20x4, 10x20x5, 10x20x6, 10x20x8 cm-es méretű idomkővel KK KAVICS BETON London 10x20x8 cm, vörös, ill. ezzel műszakilag egyenértékű anyagból</t>
    </r>
  </si>
  <si>
    <r>
      <rPr>
        <b/>
        <sz val="10"/>
        <color theme="1"/>
        <rFont val="Times New Roman CE"/>
        <charset val="238"/>
      </rPr>
      <t>"Organikus" vonalú gyalogos sétány/járófelület készítése a Kossuth utca nyugati oldalán</t>
    </r>
    <r>
      <rPr>
        <sz val="10"/>
        <color theme="1"/>
        <rFont val="Times New Roman CE"/>
        <charset val="238"/>
      </rPr>
      <t>, 7x7x7 cm nagyságú, fagyálló kiskockakőből (süttői kemény mészkő vagy andezit vagy porfir, ill. ezekkel műszakilag egyenértékű) VAGY kieselemes beton kérkőből (tervezői jóváhagyás szükséges), szegmensíves mintázatban lerakva, átlag 2,00 - 3,50 méter szélességben</t>
    </r>
  </si>
  <si>
    <t>Terraway vízáteresztő térburkolat építése fák körül (2,5 cm vtg.), beige; 20 cm zútottkőre</t>
  </si>
  <si>
    <r>
      <rPr>
        <b/>
        <sz val="10"/>
        <color theme="1"/>
        <rFont val="Times New Roman CE"/>
        <charset val="238"/>
      </rPr>
      <t>min. 3 mm vastag corten acél vagy horganyzott acélszegély</t>
    </r>
    <r>
      <rPr>
        <sz val="10"/>
        <color theme="1"/>
        <rFont val="Times New Roman CE"/>
        <charset val="238"/>
      </rPr>
      <t xml:space="preserve"> (15x0,3 cm), helyszínen öntött, min. C12/16 beton alaptestbe rögzítve, 10 cm vtg. homokos kavics ágyazóréteggel, tömörített altalajra, tömörítve Trg 85%-ra, tükörkiemeléssel</t>
    </r>
  </si>
  <si>
    <t>beton kerti szegély építése, beton sávalapba</t>
  </si>
  <si>
    <t>KOSSUTH UTCA REKONSTRUKCIÓJA</t>
  </si>
  <si>
    <t>TOP-1.2.1-15-SB1 TÖRTÉNELMI VÁROSKÖZPONT TURISZTIKAI REKONSTRUKCIÓJA MÁTÉSZALKÁN</t>
  </si>
  <si>
    <t>ESCOFET Carmel ivókút telepítése, tervezéssel, engedélyezéssel, szállítással</t>
  </si>
  <si>
    <t>Kerékpártámasz - Mmcité Bikepark BPK140 kétoldali kerékpártároló, rögzítés dűbelezéssel, porfestve</t>
  </si>
  <si>
    <t>ÁRAZATLAN TERVEZŐI KÖLTSÉGBECSLÉS</t>
  </si>
  <si>
    <t xml:space="preserve"> Kelt:      2019. február 1.</t>
  </si>
</sst>
</file>

<file path=xl/styles.xml><?xml version="1.0" encoding="utf-8"?>
<styleSheet xmlns="http://schemas.openxmlformats.org/spreadsheetml/2006/main">
  <numFmts count="3">
    <numFmt numFmtId="164" formatCode="#,##0.00\ &quot;Ft&quot;"/>
    <numFmt numFmtId="165" formatCode="#,##0\ &quot;Ft&quot;"/>
    <numFmt numFmtId="166" formatCode="#,##0&quot; Ft&quot;"/>
  </numFmts>
  <fonts count="2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BFBFBF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8" fillId="0" borderId="0" xfId="0" applyFont="1"/>
    <xf numFmtId="0" fontId="11" fillId="0" borderId="0" xfId="0" applyFont="1"/>
    <xf numFmtId="164" fontId="11" fillId="0" borderId="0" xfId="0" applyNumberFormat="1" applyFont="1" applyAlignment="1">
      <alignment horizontal="center"/>
    </xf>
    <xf numFmtId="0" fontId="12" fillId="0" borderId="0" xfId="0" applyFont="1"/>
    <xf numFmtId="164" fontId="12" fillId="0" borderId="0" xfId="0" applyNumberFormat="1" applyFont="1" applyAlignment="1">
      <alignment horizontal="center"/>
    </xf>
    <xf numFmtId="165" fontId="8" fillId="0" borderId="0" xfId="0" applyNumberFormat="1" applyFont="1"/>
    <xf numFmtId="0" fontId="8" fillId="0" borderId="0" xfId="0" quotePrefix="1" applyFo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>
      <alignment horizontal="center"/>
    </xf>
    <xf numFmtId="14" fontId="8" fillId="0" borderId="0" xfId="0" applyNumberFormat="1" applyFont="1"/>
    <xf numFmtId="0" fontId="8" fillId="0" borderId="0" xfId="0" applyFont="1" applyAlignment="1">
      <alignment wrapText="1"/>
    </xf>
    <xf numFmtId="0" fontId="9" fillId="0" borderId="0" xfId="0" applyFont="1"/>
    <xf numFmtId="164" fontId="9" fillId="0" borderId="0" xfId="0" applyNumberFormat="1" applyFont="1"/>
    <xf numFmtId="165" fontId="12" fillId="0" borderId="0" xfId="0" applyNumberFormat="1" applyFont="1" applyAlignment="1">
      <alignment horizontal="center"/>
    </xf>
    <xf numFmtId="165" fontId="11" fillId="0" borderId="0" xfId="0" applyNumberFormat="1" applyFont="1"/>
    <xf numFmtId="0" fontId="8" fillId="2" borderId="0" xfId="0" applyFont="1" applyFill="1"/>
    <xf numFmtId="0" fontId="11" fillId="2" borderId="0" xfId="0" applyFont="1" applyFill="1"/>
    <xf numFmtId="165" fontId="11" fillId="2" borderId="0" xfId="0" applyNumberFormat="1" applyFont="1" applyFill="1"/>
    <xf numFmtId="0" fontId="8" fillId="3" borderId="0" xfId="0" applyFont="1" applyFill="1"/>
    <xf numFmtId="0" fontId="11" fillId="3" borderId="0" xfId="0" applyFont="1" applyFill="1"/>
    <xf numFmtId="165" fontId="11" fillId="3" borderId="0" xfId="0" applyNumberFormat="1" applyFont="1" applyFill="1"/>
    <xf numFmtId="0" fontId="8" fillId="4" borderId="0" xfId="0" applyFont="1" applyFill="1"/>
    <xf numFmtId="0" fontId="11" fillId="4" borderId="0" xfId="0" applyFont="1" applyFill="1"/>
    <xf numFmtId="165" fontId="11" fillId="4" borderId="0" xfId="0" applyNumberFormat="1" applyFont="1" applyFill="1"/>
    <xf numFmtId="0" fontId="10" fillId="3" borderId="0" xfId="0" applyFont="1" applyFill="1"/>
    <xf numFmtId="164" fontId="11" fillId="3" borderId="0" xfId="0" applyNumberFormat="1" applyFont="1" applyFill="1" applyAlignment="1">
      <alignment horizontal="center"/>
    </xf>
    <xf numFmtId="0" fontId="10" fillId="4" borderId="0" xfId="0" applyFont="1" applyFill="1"/>
    <xf numFmtId="164" fontId="11" fillId="4" borderId="0" xfId="0" applyNumberFormat="1" applyFont="1" applyFill="1" applyAlignment="1">
      <alignment horizontal="center"/>
    </xf>
    <xf numFmtId="0" fontId="10" fillId="2" borderId="0" xfId="0" applyFont="1" applyFill="1"/>
    <xf numFmtId="164" fontId="11" fillId="2" borderId="0" xfId="0" applyNumberFormat="1" applyFont="1" applyFill="1" applyAlignment="1">
      <alignment horizontal="center"/>
    </xf>
    <xf numFmtId="0" fontId="10" fillId="6" borderId="0" xfId="0" applyFont="1" applyFill="1"/>
    <xf numFmtId="0" fontId="11" fillId="6" borderId="0" xfId="0" applyFont="1" applyFill="1"/>
    <xf numFmtId="164" fontId="11" fillId="6" borderId="0" xfId="0" applyNumberFormat="1" applyFont="1" applyFill="1" applyAlignment="1">
      <alignment horizontal="center"/>
    </xf>
    <xf numFmtId="0" fontId="8" fillId="6" borderId="0" xfId="0" applyFont="1" applyFill="1"/>
    <xf numFmtId="165" fontId="11" fillId="6" borderId="0" xfId="0" applyNumberFormat="1" applyFont="1" applyFill="1"/>
    <xf numFmtId="0" fontId="8" fillId="0" borderId="4" xfId="0" applyFont="1" applyBorder="1"/>
    <xf numFmtId="14" fontId="8" fillId="5" borderId="4" xfId="0" applyNumberFormat="1" applyFont="1" applyFill="1" applyBorder="1"/>
    <xf numFmtId="0" fontId="11" fillId="5" borderId="4" xfId="0" applyFont="1" applyFill="1" applyBorder="1"/>
    <xf numFmtId="0" fontId="8" fillId="5" borderId="4" xfId="0" applyFont="1" applyFill="1" applyBorder="1"/>
    <xf numFmtId="165" fontId="11" fillId="5" borderId="4" xfId="0" applyNumberFormat="1" applyFont="1" applyFill="1" applyBorder="1" applyAlignment="1">
      <alignment wrapText="1"/>
    </xf>
    <xf numFmtId="0" fontId="2" fillId="0" borderId="0" xfId="0" applyFont="1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13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 vertical="center"/>
    </xf>
    <xf numFmtId="0" fontId="2" fillId="7" borderId="0" xfId="0" applyFont="1" applyFill="1" applyBorder="1"/>
    <xf numFmtId="0" fontId="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0" fillId="0" borderId="0" xfId="0" applyNumberFormat="1" applyFont="1" applyBorder="1" applyAlignment="1">
      <alignment vertical="center"/>
    </xf>
    <xf numFmtId="0" fontId="14" fillId="0" borderId="0" xfId="0" applyFont="1" applyFill="1" applyBorder="1"/>
    <xf numFmtId="165" fontId="0" fillId="0" borderId="0" xfId="0" applyNumberFormat="1" applyBorder="1" applyAlignment="1">
      <alignment vertical="center"/>
    </xf>
    <xf numFmtId="165" fontId="14" fillId="0" borderId="0" xfId="0" applyNumberFormat="1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0" fontId="0" fillId="8" borderId="0" xfId="0" applyFill="1" applyBorder="1"/>
    <xf numFmtId="0" fontId="0" fillId="8" borderId="0" xfId="0" applyFont="1" applyFill="1" applyBorder="1"/>
    <xf numFmtId="0" fontId="0" fillId="8" borderId="0" xfId="0" applyFill="1" applyBorder="1" applyAlignment="1">
      <alignment vertical="center"/>
    </xf>
    <xf numFmtId="165" fontId="2" fillId="8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14" fillId="8" borderId="0" xfId="0" applyFont="1" applyFill="1" applyBorder="1"/>
    <xf numFmtId="165" fontId="14" fillId="8" borderId="0" xfId="0" applyNumberFormat="1" applyFont="1" applyFill="1" applyBorder="1" applyAlignment="1">
      <alignment vertical="center"/>
    </xf>
    <xf numFmtId="0" fontId="2" fillId="8" borderId="0" xfId="0" applyFont="1" applyFill="1" applyBorder="1"/>
    <xf numFmtId="0" fontId="15" fillId="0" borderId="0" xfId="0" applyFont="1" applyBorder="1" applyAlignment="1">
      <alignment wrapText="1"/>
    </xf>
    <xf numFmtId="0" fontId="2" fillId="8" borderId="0" xfId="0" applyFont="1" applyFill="1" applyBorder="1" applyAlignment="1">
      <alignment vertical="top"/>
    </xf>
    <xf numFmtId="0" fontId="2" fillId="8" borderId="0" xfId="0" applyFont="1" applyFill="1" applyBorder="1" applyAlignment="1">
      <alignment wrapText="1"/>
    </xf>
    <xf numFmtId="0" fontId="2" fillId="8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165" fontId="0" fillId="0" borderId="0" xfId="0" applyNumberFormat="1" applyFill="1" applyBorder="1" applyAlignment="1">
      <alignment vertical="center"/>
    </xf>
    <xf numFmtId="0" fontId="2" fillId="0" borderId="2" xfId="0" applyFont="1" applyFill="1" applyBorder="1" applyAlignment="1">
      <alignment vertical="top"/>
    </xf>
    <xf numFmtId="0" fontId="0" fillId="0" borderId="2" xfId="0" applyBorder="1" applyAlignment="1">
      <alignment wrapText="1"/>
    </xf>
    <xf numFmtId="165" fontId="0" fillId="0" borderId="2" xfId="0" applyNumberFormat="1" applyBorder="1" applyAlignment="1">
      <alignment vertical="center"/>
    </xf>
    <xf numFmtId="165" fontId="0" fillId="0" borderId="2" xfId="0" applyNumberFormat="1" applyFill="1" applyBorder="1" applyAlignment="1">
      <alignment vertical="center"/>
    </xf>
    <xf numFmtId="165" fontId="0" fillId="8" borderId="0" xfId="0" applyNumberForma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0" fillId="0" borderId="0" xfId="0" applyFill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8" borderId="0" xfId="0" applyFont="1" applyFill="1" applyBorder="1" applyAlignment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center"/>
    </xf>
    <xf numFmtId="0" fontId="16" fillId="9" borderId="0" xfId="0" applyFont="1" applyFill="1" applyBorder="1" applyAlignment="1">
      <alignment vertical="top"/>
    </xf>
    <xf numFmtId="0" fontId="16" fillId="9" borderId="0" xfId="0" applyFont="1" applyFill="1" applyBorder="1" applyAlignment="1">
      <alignment wrapText="1"/>
    </xf>
    <xf numFmtId="0" fontId="16" fillId="9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wrapText="1"/>
    </xf>
    <xf numFmtId="166" fontId="0" fillId="0" borderId="0" xfId="0" applyNumberFormat="1" applyBorder="1" applyAlignment="1">
      <alignment vertical="center"/>
    </xf>
    <xf numFmtId="49" fontId="17" fillId="0" borderId="0" xfId="0" applyNumberFormat="1" applyFont="1" applyBorder="1" applyAlignment="1">
      <alignment wrapText="1"/>
    </xf>
    <xf numFmtId="49" fontId="0" fillId="0" borderId="0" xfId="0" applyNumberFormat="1" applyFont="1" applyBorder="1" applyAlignment="1">
      <alignment wrapText="1"/>
    </xf>
    <xf numFmtId="0" fontId="17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horizontal="center" vertical="top"/>
    </xf>
    <xf numFmtId="166" fontId="0" fillId="0" borderId="0" xfId="0" applyNumberFormat="1" applyFill="1" applyBorder="1" applyAlignment="1">
      <alignment vertical="center"/>
    </xf>
    <xf numFmtId="0" fontId="16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vertical="top"/>
    </xf>
    <xf numFmtId="0" fontId="16" fillId="0" borderId="2" xfId="0" applyFont="1" applyBorder="1" applyAlignment="1">
      <alignment vertical="top"/>
    </xf>
    <xf numFmtId="166" fontId="0" fillId="0" borderId="2" xfId="0" applyNumberFormat="1" applyBorder="1" applyAlignment="1">
      <alignment vertical="center"/>
    </xf>
    <xf numFmtId="0" fontId="16" fillId="9" borderId="0" xfId="0" applyFont="1" applyFill="1" applyBorder="1" applyAlignment="1"/>
    <xf numFmtId="0" fontId="0" fillId="9" borderId="0" xfId="0" applyFill="1" applyBorder="1" applyAlignment="1">
      <alignment vertical="center"/>
    </xf>
    <xf numFmtId="166" fontId="0" fillId="9" borderId="0" xfId="0" applyNumberFormat="1" applyFill="1" applyBorder="1" applyAlignment="1">
      <alignment vertical="center"/>
    </xf>
    <xf numFmtId="166" fontId="16" fillId="9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top"/>
    </xf>
    <xf numFmtId="49" fontId="2" fillId="8" borderId="5" xfId="0" applyNumberFormat="1" applyFont="1" applyFill="1" applyBorder="1" applyAlignment="1">
      <alignment horizontal="center" vertical="top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vertical="center"/>
    </xf>
    <xf numFmtId="165" fontId="2" fillId="8" borderId="6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8" fillId="0" borderId="0" xfId="0" applyFont="1" applyFill="1" applyBorder="1" applyAlignment="1">
      <alignment wrapText="1"/>
    </xf>
    <xf numFmtId="0" fontId="8" fillId="0" borderId="0" xfId="0" applyFont="1" applyFill="1"/>
    <xf numFmtId="165" fontId="8" fillId="0" borderId="0" xfId="0" applyNumberFormat="1" applyFont="1" applyFill="1"/>
    <xf numFmtId="0" fontId="5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9" fillId="5" borderId="0" xfId="0" applyFont="1" applyFill="1" applyAlignment="1">
      <alignment horizontal="center"/>
    </xf>
    <xf numFmtId="0" fontId="2" fillId="0" borderId="0" xfId="0" applyFont="1" applyBorder="1" applyAlignment="1">
      <alignment horizontal="left" wrapText="1"/>
    </xf>
    <xf numFmtId="14" fontId="19" fillId="0" borderId="0" xfId="0" applyNumberFormat="1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tabSelected="1" workbookViewId="0">
      <selection sqref="A1:D1"/>
    </sheetView>
  </sheetViews>
  <sheetFormatPr defaultRowHeight="15.75"/>
  <cols>
    <col min="1" max="1" width="36.42578125" style="9" customWidth="1"/>
    <col min="2" max="2" width="10.7109375" style="9" customWidth="1"/>
    <col min="3" max="4" width="15.7109375" style="9" customWidth="1"/>
    <col min="5" max="16384" width="9.140625" style="9"/>
  </cols>
  <sheetData>
    <row r="1" spans="1:4" s="13" customFormat="1">
      <c r="A1" s="137" t="s">
        <v>179</v>
      </c>
      <c r="B1" s="138"/>
      <c r="C1" s="138"/>
      <c r="D1" s="138"/>
    </row>
    <row r="2" spans="1:4" s="13" customFormat="1">
      <c r="A2" s="137" t="s">
        <v>180</v>
      </c>
      <c r="B2" s="138"/>
      <c r="C2" s="138"/>
      <c r="D2" s="138"/>
    </row>
    <row r="3" spans="1:4" s="13" customFormat="1">
      <c r="A3" s="137" t="s">
        <v>182</v>
      </c>
      <c r="B3" s="138"/>
      <c r="C3" s="138"/>
      <c r="D3" s="138"/>
    </row>
    <row r="4" spans="1:4">
      <c r="A4" s="139" t="s">
        <v>181</v>
      </c>
      <c r="B4" s="138"/>
      <c r="C4" s="138"/>
      <c r="D4" s="138"/>
    </row>
    <row r="5" spans="1:4">
      <c r="A5" s="139"/>
      <c r="B5" s="138"/>
      <c r="C5" s="138"/>
      <c r="D5" s="138"/>
    </row>
    <row r="6" spans="1:4">
      <c r="A6" s="139"/>
      <c r="B6" s="138"/>
      <c r="C6" s="138"/>
      <c r="D6" s="138"/>
    </row>
    <row r="7" spans="1:4">
      <c r="A7" s="139"/>
      <c r="B7" s="138"/>
      <c r="C7" s="138"/>
      <c r="D7" s="138"/>
    </row>
    <row r="9" spans="1:4">
      <c r="A9" s="9" t="s">
        <v>162</v>
      </c>
      <c r="C9" s="9" t="s">
        <v>163</v>
      </c>
    </row>
    <row r="10" spans="1:4">
      <c r="A10" s="9" t="s">
        <v>163</v>
      </c>
      <c r="C10" s="9" t="s">
        <v>163</v>
      </c>
    </row>
    <row r="11" spans="1:4">
      <c r="A11" s="9" t="s">
        <v>164</v>
      </c>
      <c r="C11" s="135" t="s">
        <v>395</v>
      </c>
    </row>
    <row r="12" spans="1:4">
      <c r="A12" s="9" t="s">
        <v>163</v>
      </c>
      <c r="C12" s="9" t="s">
        <v>163</v>
      </c>
    </row>
    <row r="13" spans="1:4">
      <c r="A13" s="9" t="s">
        <v>163</v>
      </c>
      <c r="C13" s="9" t="s">
        <v>163</v>
      </c>
    </row>
    <row r="14" spans="1:4">
      <c r="A14" s="9" t="s">
        <v>163</v>
      </c>
      <c r="C14" s="9" t="s">
        <v>163</v>
      </c>
    </row>
    <row r="15" spans="1:4">
      <c r="A15" s="9" t="s">
        <v>165</v>
      </c>
      <c r="C15" s="18" t="s">
        <v>183</v>
      </c>
    </row>
    <row r="16" spans="1:4">
      <c r="A16" s="132" t="s">
        <v>391</v>
      </c>
    </row>
    <row r="17" spans="1:4">
      <c r="A17" s="132" t="s">
        <v>390</v>
      </c>
    </row>
    <row r="18" spans="1:4">
      <c r="A18" s="9" t="s">
        <v>166</v>
      </c>
    </row>
    <row r="19" spans="1:4">
      <c r="A19" s="9" t="s">
        <v>167</v>
      </c>
    </row>
    <row r="20" spans="1:4">
      <c r="A20" s="9" t="s">
        <v>168</v>
      </c>
    </row>
    <row r="22" spans="1:4">
      <c r="A22" s="140" t="s">
        <v>169</v>
      </c>
      <c r="B22" s="141"/>
      <c r="C22" s="141"/>
      <c r="D22" s="141"/>
    </row>
    <row r="23" spans="1:4">
      <c r="A23" s="14" t="s">
        <v>170</v>
      </c>
      <c r="B23" s="14"/>
      <c r="C23" s="17" t="s">
        <v>171</v>
      </c>
      <c r="D23" s="17" t="s">
        <v>172</v>
      </c>
    </row>
    <row r="24" spans="1:4">
      <c r="A24" s="14" t="s">
        <v>173</v>
      </c>
      <c r="B24" s="14"/>
      <c r="C24" s="14">
        <f>ROUND(SUM(Összesítő!B2:B14),0)</f>
        <v>0</v>
      </c>
      <c r="D24" s="14">
        <f>ROUND(SUM(Összesítő!C2:C15),0)</f>
        <v>0</v>
      </c>
    </row>
    <row r="25" spans="1:4">
      <c r="A25" s="14" t="s">
        <v>174</v>
      </c>
      <c r="B25" s="14"/>
      <c r="C25" s="14">
        <f>ROUND(C24,0)</f>
        <v>0</v>
      </c>
      <c r="D25" s="14">
        <f>ROUND(D24,0)</f>
        <v>0</v>
      </c>
    </row>
    <row r="26" spans="1:4">
      <c r="A26" s="9" t="s">
        <v>175</v>
      </c>
      <c r="C26" s="136">
        <f>ROUND(C25+D25,0)</f>
        <v>0</v>
      </c>
      <c r="D26" s="136"/>
    </row>
    <row r="27" spans="1:4">
      <c r="A27" s="14" t="s">
        <v>176</v>
      </c>
      <c r="B27" s="15">
        <v>0.27</v>
      </c>
      <c r="C27" s="142">
        <f>ROUND(C26*B27,0)</f>
        <v>0</v>
      </c>
      <c r="D27" s="142"/>
    </row>
    <row r="28" spans="1:4">
      <c r="A28" s="14" t="s">
        <v>177</v>
      </c>
      <c r="B28" s="14"/>
      <c r="C28" s="143">
        <f>ROUND(C26+C27,0)</f>
        <v>0</v>
      </c>
      <c r="D28" s="143"/>
    </row>
    <row r="32" spans="1:4">
      <c r="B32" s="136" t="s">
        <v>178</v>
      </c>
      <c r="C32" s="136"/>
    </row>
    <row r="34" spans="1:1">
      <c r="A34" s="16"/>
    </row>
    <row r="35" spans="1:1">
      <c r="A35" s="16"/>
    </row>
    <row r="36" spans="1:1">
      <c r="A36" s="16"/>
    </row>
  </sheetData>
  <mergeCells count="12">
    <mergeCell ref="B32:C32"/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1" right="1" top="1" bottom="1" header="0.41666666666666669" footer="0.41666666666666669"/>
  <pageSetup paperSize="9" orientation="portrait" useFirstPageNumber="1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>
      <c r="A2" s="7">
        <v>1</v>
      </c>
      <c r="B2" s="1" t="s">
        <v>114</v>
      </c>
      <c r="C2" s="1" t="s">
        <v>115</v>
      </c>
      <c r="D2" s="5">
        <v>2205</v>
      </c>
      <c r="E2" s="1" t="s">
        <v>40</v>
      </c>
      <c r="H2" s="5">
        <f>ROUND(D2*F2, 0)</f>
        <v>0</v>
      </c>
      <c r="I2" s="5">
        <f>ROUND(D2*G2, 0)</f>
        <v>0</v>
      </c>
    </row>
    <row r="4" spans="1:9" ht="89.25">
      <c r="A4" s="7">
        <v>2</v>
      </c>
      <c r="B4" s="1" t="s">
        <v>116</v>
      </c>
      <c r="C4" s="1" t="s">
        <v>117</v>
      </c>
      <c r="D4" s="5">
        <v>807</v>
      </c>
      <c r="E4" s="1" t="s">
        <v>40</v>
      </c>
      <c r="H4" s="5">
        <f>ROUND(D4*F4, 0)</f>
        <v>0</v>
      </c>
      <c r="I4" s="5">
        <f>ROUND(D4*G4, 0)</f>
        <v>0</v>
      </c>
    </row>
    <row r="6" spans="1:9" s="8" customFormat="1">
      <c r="A6" s="6"/>
      <c r="B6" s="2"/>
      <c r="C6" s="2" t="s">
        <v>21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Útburkolatalap és makadámburkolat készítése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I24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>
      <c r="A2" s="7">
        <v>1</v>
      </c>
      <c r="B2" s="1" t="s">
        <v>119</v>
      </c>
      <c r="C2" s="1" t="s">
        <v>120</v>
      </c>
      <c r="D2" s="5">
        <v>450</v>
      </c>
      <c r="E2" s="1" t="s">
        <v>16</v>
      </c>
      <c r="H2" s="5">
        <f>ROUND(D2*F2, 0)</f>
        <v>0</v>
      </c>
      <c r="I2" s="5">
        <f>ROUND(D2*G2, 0)</f>
        <v>0</v>
      </c>
    </row>
    <row r="4" spans="1:9" ht="25.5">
      <c r="A4" s="7">
        <v>2</v>
      </c>
      <c r="B4" s="1" t="s">
        <v>121</v>
      </c>
      <c r="C4" s="1" t="s">
        <v>122</v>
      </c>
      <c r="D4" s="5">
        <v>200</v>
      </c>
      <c r="E4" s="1" t="s">
        <v>13</v>
      </c>
      <c r="H4" s="5">
        <f>ROUND(D4*F4, 0)</f>
        <v>0</v>
      </c>
      <c r="I4" s="5">
        <f>ROUND(D4*G4, 0)</f>
        <v>0</v>
      </c>
    </row>
    <row r="6" spans="1:9" ht="25.5">
      <c r="A6" s="7">
        <v>3</v>
      </c>
      <c r="B6" s="1" t="s">
        <v>123</v>
      </c>
      <c r="C6" s="1" t="s">
        <v>124</v>
      </c>
      <c r="D6" s="5">
        <v>120</v>
      </c>
      <c r="E6" s="1" t="s">
        <v>13</v>
      </c>
      <c r="H6" s="5">
        <f>ROUND(D6*F6, 0)</f>
        <v>0</v>
      </c>
      <c r="I6" s="5">
        <f>ROUND(D6*G6, 0)</f>
        <v>0</v>
      </c>
    </row>
    <row r="8" spans="1:9" ht="114.75">
      <c r="A8" s="7">
        <v>4</v>
      </c>
      <c r="B8" s="1" t="s">
        <v>125</v>
      </c>
      <c r="C8" s="1" t="s">
        <v>126</v>
      </c>
      <c r="D8" s="5">
        <v>1368</v>
      </c>
      <c r="E8" s="1" t="s">
        <v>16</v>
      </c>
      <c r="H8" s="5">
        <f>ROUND(D8*F8, 0)</f>
        <v>0</v>
      </c>
      <c r="I8" s="5">
        <f>ROUND(D8*G8, 0)</f>
        <v>0</v>
      </c>
    </row>
    <row r="10" spans="1:9" ht="76.5">
      <c r="A10" s="7">
        <v>5</v>
      </c>
      <c r="B10" s="1" t="s">
        <v>127</v>
      </c>
      <c r="C10" s="1" t="s">
        <v>128</v>
      </c>
      <c r="D10" s="5">
        <v>950</v>
      </c>
      <c r="E10" s="1" t="s">
        <v>16</v>
      </c>
      <c r="H10" s="5">
        <f>ROUND(D10*F10, 0)</f>
        <v>0</v>
      </c>
      <c r="I10" s="5">
        <f>ROUND(D10*G10, 0)</f>
        <v>0</v>
      </c>
    </row>
    <row r="12" spans="1:9" ht="89.25">
      <c r="A12" s="7">
        <v>6</v>
      </c>
      <c r="B12" s="1" t="s">
        <v>129</v>
      </c>
      <c r="C12" s="133" t="s">
        <v>388</v>
      </c>
      <c r="D12" s="134">
        <v>560</v>
      </c>
      <c r="E12" s="1" t="s">
        <v>16</v>
      </c>
      <c r="H12" s="5">
        <f>ROUND(D12*F12, 0)</f>
        <v>0</v>
      </c>
      <c r="I12" s="5">
        <f>ROUND(D12*G12, 0)</f>
        <v>0</v>
      </c>
    </row>
    <row r="14" spans="1:9" ht="76.5">
      <c r="A14" s="7">
        <v>7</v>
      </c>
      <c r="B14" s="1" t="s">
        <v>130</v>
      </c>
      <c r="C14" s="1" t="s">
        <v>131</v>
      </c>
      <c r="D14" s="5">
        <v>450</v>
      </c>
      <c r="E14" s="1" t="s">
        <v>16</v>
      </c>
      <c r="H14" s="5">
        <f>ROUND(D14*F14, 0)</f>
        <v>0</v>
      </c>
      <c r="I14" s="5">
        <f>ROUND(D14*G14, 0)</f>
        <v>0</v>
      </c>
    </row>
    <row r="16" spans="1:9" ht="114.75">
      <c r="A16" s="7">
        <v>8</v>
      </c>
      <c r="B16" s="1" t="s">
        <v>132</v>
      </c>
      <c r="C16" s="133" t="s">
        <v>383</v>
      </c>
      <c r="D16" s="5">
        <v>1850</v>
      </c>
      <c r="E16" s="1" t="s">
        <v>13</v>
      </c>
      <c r="H16" s="5">
        <f>ROUND(D16*F16, 0)</f>
        <v>0</v>
      </c>
      <c r="I16" s="5">
        <f>ROUND(D16*G16, 0)</f>
        <v>0</v>
      </c>
    </row>
    <row r="17" spans="1:9">
      <c r="C17" s="133"/>
    </row>
    <row r="18" spans="1:9" ht="127.5">
      <c r="A18" s="7">
        <v>9</v>
      </c>
      <c r="B18" s="1" t="s">
        <v>133</v>
      </c>
      <c r="C18" s="133" t="s">
        <v>384</v>
      </c>
      <c r="D18" s="5">
        <v>2000</v>
      </c>
      <c r="E18" s="1" t="s">
        <v>13</v>
      </c>
      <c r="F18" s="134"/>
      <c r="G18" s="134"/>
      <c r="H18" s="5">
        <f>ROUND(D18*F18, 0)</f>
        <v>0</v>
      </c>
      <c r="I18" s="5">
        <f>ROUND(D18*G18, 0)</f>
        <v>0</v>
      </c>
    </row>
    <row r="19" spans="1:9">
      <c r="C19" s="133"/>
      <c r="F19" s="134"/>
      <c r="G19" s="134"/>
    </row>
    <row r="20" spans="1:9" ht="140.25">
      <c r="A20" s="7">
        <v>10</v>
      </c>
      <c r="B20" s="1" t="s">
        <v>134</v>
      </c>
      <c r="C20" s="133" t="s">
        <v>385</v>
      </c>
      <c r="D20" s="5">
        <v>515</v>
      </c>
      <c r="E20" s="1" t="s">
        <v>13</v>
      </c>
      <c r="F20" s="134"/>
      <c r="G20" s="134"/>
      <c r="H20" s="5">
        <f>ROUND(D20*F20, 0)</f>
        <v>0</v>
      </c>
      <c r="I20" s="5">
        <f>ROUND(D20*G20, 0)</f>
        <v>0</v>
      </c>
    </row>
    <row r="22" spans="1:9" ht="76.5">
      <c r="A22" s="7">
        <v>11</v>
      </c>
      <c r="B22" s="1" t="s">
        <v>135</v>
      </c>
      <c r="C22" s="1" t="s">
        <v>136</v>
      </c>
      <c r="D22" s="5">
        <v>80</v>
      </c>
      <c r="E22" s="1" t="s">
        <v>13</v>
      </c>
      <c r="H22" s="5">
        <f>ROUND(D22*F22, 0)</f>
        <v>0</v>
      </c>
      <c r="I22" s="5">
        <f>ROUND(D22*G22, 0)</f>
        <v>0</v>
      </c>
    </row>
    <row r="24" spans="1:9" s="8" customFormat="1">
      <c r="A24" s="6"/>
      <c r="B24" s="2"/>
      <c r="C24" s="2" t="s">
        <v>21</v>
      </c>
      <c r="D24" s="4"/>
      <c r="E24" s="2"/>
      <c r="F24" s="4"/>
      <c r="G24" s="4"/>
      <c r="H24" s="4">
        <f>ROUND(SUM(H2:H23),0)</f>
        <v>0</v>
      </c>
      <c r="I24" s="4">
        <f>ROUND(SUM(I2:I23),0)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Roman,bold"&amp;10 Kőburkolat készítése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I6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>
      <c r="A2" s="7">
        <v>1</v>
      </c>
      <c r="B2" s="1" t="s">
        <v>138</v>
      </c>
      <c r="C2" s="1" t="s">
        <v>139</v>
      </c>
      <c r="D2" s="5">
        <v>1800</v>
      </c>
      <c r="E2" s="1" t="s">
        <v>13</v>
      </c>
      <c r="H2" s="5">
        <f>ROUND(D2*F2, 0)</f>
        <v>0</v>
      </c>
      <c r="I2" s="5">
        <f>ROUND(D2*G2, 0)</f>
        <v>0</v>
      </c>
    </row>
    <row r="4" spans="1:9" ht="51">
      <c r="A4" s="7">
        <v>2</v>
      </c>
      <c r="B4" s="1" t="s">
        <v>140</v>
      </c>
      <c r="C4" s="1" t="s">
        <v>141</v>
      </c>
      <c r="D4" s="5">
        <v>1800</v>
      </c>
      <c r="E4" s="1" t="s">
        <v>13</v>
      </c>
      <c r="H4" s="5">
        <f>ROUND(D4*F4, 0)</f>
        <v>0</v>
      </c>
      <c r="I4" s="5">
        <f>ROUND(D4*G4, 0)</f>
        <v>0</v>
      </c>
    </row>
    <row r="6" spans="1:9" s="8" customFormat="1">
      <c r="A6" s="6"/>
      <c r="B6" s="2"/>
      <c r="C6" s="2" t="s">
        <v>21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Bitumenes alap és makadámburkolat készítése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>
      <c r="A2" s="7">
        <v>1</v>
      </c>
      <c r="B2" s="1" t="s">
        <v>143</v>
      </c>
      <c r="C2" s="1" t="s">
        <v>144</v>
      </c>
      <c r="D2" s="5">
        <v>12</v>
      </c>
      <c r="E2" s="1" t="s">
        <v>19</v>
      </c>
      <c r="H2" s="5">
        <f>ROUND(D2*F2, 0)</f>
        <v>0</v>
      </c>
      <c r="I2" s="5">
        <f>ROUND(D2*G2, 0)</f>
        <v>0</v>
      </c>
    </row>
    <row r="4" spans="1:9" ht="89.25">
      <c r="A4" s="7">
        <v>2</v>
      </c>
      <c r="B4" s="1" t="s">
        <v>145</v>
      </c>
      <c r="C4" s="1" t="s">
        <v>146</v>
      </c>
      <c r="D4" s="5">
        <v>6</v>
      </c>
      <c r="E4" s="1" t="s">
        <v>19</v>
      </c>
      <c r="H4" s="5">
        <f>ROUND(D4*F4, 0)</f>
        <v>0</v>
      </c>
      <c r="I4" s="5">
        <f>ROUND(D4*G4, 0)</f>
        <v>0</v>
      </c>
    </row>
    <row r="6" spans="1:9" ht="102">
      <c r="A6" s="7">
        <v>3</v>
      </c>
      <c r="B6" s="1" t="s">
        <v>147</v>
      </c>
      <c r="C6" s="1" t="s">
        <v>148</v>
      </c>
      <c r="D6" s="5">
        <v>1</v>
      </c>
      <c r="E6" s="1" t="s">
        <v>19</v>
      </c>
      <c r="H6" s="5">
        <f>ROUND(D6*F6, 0)</f>
        <v>0</v>
      </c>
      <c r="I6" s="5">
        <f>ROUND(D6*G6, 0)</f>
        <v>0</v>
      </c>
    </row>
    <row r="8" spans="1:9" ht="102">
      <c r="A8" s="7">
        <v>4</v>
      </c>
      <c r="B8" s="1" t="s">
        <v>149</v>
      </c>
      <c r="C8" s="1" t="s">
        <v>150</v>
      </c>
      <c r="D8" s="5">
        <v>2</v>
      </c>
      <c r="E8" s="1" t="s">
        <v>19</v>
      </c>
      <c r="H8" s="5">
        <f>ROUND(D8*F8, 0)</f>
        <v>0</v>
      </c>
      <c r="I8" s="5">
        <f>ROUND(D8*G8, 0)</f>
        <v>0</v>
      </c>
    </row>
    <row r="10" spans="1:9" ht="89.25">
      <c r="A10" s="7">
        <v>5</v>
      </c>
      <c r="B10" s="1" t="s">
        <v>151</v>
      </c>
      <c r="C10" s="1" t="s">
        <v>152</v>
      </c>
      <c r="D10" s="5">
        <v>1</v>
      </c>
      <c r="E10" s="1" t="s">
        <v>19</v>
      </c>
      <c r="H10" s="5">
        <f>ROUND(D10*F10, 0)</f>
        <v>0</v>
      </c>
      <c r="I10" s="5">
        <f>ROUND(D10*G10, 0)</f>
        <v>0</v>
      </c>
    </row>
    <row r="12" spans="1:9" ht="63.75">
      <c r="A12" s="7">
        <v>6</v>
      </c>
      <c r="B12" s="1" t="s">
        <v>153</v>
      </c>
      <c r="C12" s="1" t="s">
        <v>154</v>
      </c>
      <c r="D12" s="5">
        <v>2</v>
      </c>
      <c r="E12" s="1" t="s">
        <v>19</v>
      </c>
      <c r="H12" s="5">
        <f>ROUND(D12*F12, 0)</f>
        <v>0</v>
      </c>
      <c r="I12" s="5">
        <f>ROUND(D12*G12, 0)</f>
        <v>0</v>
      </c>
    </row>
    <row r="14" spans="1:9" ht="38.25">
      <c r="A14" s="7">
        <v>7</v>
      </c>
      <c r="B14" s="1" t="s">
        <v>155</v>
      </c>
      <c r="C14" s="1" t="s">
        <v>156</v>
      </c>
      <c r="D14" s="5">
        <v>90</v>
      </c>
      <c r="E14" s="1" t="s">
        <v>13</v>
      </c>
      <c r="H14" s="5">
        <f>ROUND(D14*F14, 0)</f>
        <v>0</v>
      </c>
      <c r="I14" s="5">
        <f>ROUND(D14*G14, 0)</f>
        <v>0</v>
      </c>
    </row>
    <row r="16" spans="1:9" ht="89.25">
      <c r="A16" s="7">
        <v>8</v>
      </c>
      <c r="B16" s="1" t="s">
        <v>157</v>
      </c>
      <c r="C16" s="1" t="s">
        <v>159</v>
      </c>
      <c r="D16" s="5">
        <v>28</v>
      </c>
      <c r="E16" s="1" t="s">
        <v>158</v>
      </c>
      <c r="H16" s="5">
        <f>ROUND(D16*F16, 0)</f>
        <v>0</v>
      </c>
      <c r="I16" s="5">
        <f>ROUND(D16*G16, 0)</f>
        <v>0</v>
      </c>
    </row>
    <row r="18" spans="1:9" s="8" customFormat="1">
      <c r="A18" s="6"/>
      <c r="B18" s="2"/>
      <c r="C18" s="2" t="s">
        <v>21</v>
      </c>
      <c r="D18" s="4"/>
      <c r="E18" s="2"/>
      <c r="F18" s="4"/>
      <c r="G18" s="4"/>
      <c r="H18" s="4">
        <f>ROUND(SUM(H2:H17),0)</f>
        <v>0</v>
      </c>
      <c r="I18" s="4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Út- és vasúti pályatartozékok készítése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K176"/>
  <sheetViews>
    <sheetView workbookViewId="0">
      <selection sqref="A1:E1"/>
    </sheetView>
  </sheetViews>
  <sheetFormatPr defaultRowHeight="15"/>
  <cols>
    <col min="1" max="1" width="12.85546875" style="19" customWidth="1"/>
    <col min="2" max="2" width="54.7109375" style="19" bestFit="1" customWidth="1"/>
    <col min="3" max="3" width="10.140625" style="19" bestFit="1" customWidth="1"/>
    <col min="4" max="4" width="7.140625" style="19" bestFit="1" customWidth="1"/>
    <col min="5" max="5" width="25.5703125" style="19" bestFit="1" customWidth="1"/>
    <col min="6" max="10" width="9.140625" style="19"/>
    <col min="11" max="11" width="9.7109375" style="19" customWidth="1"/>
    <col min="12" max="12" width="9.140625" style="19"/>
    <col min="13" max="13" width="10" style="19" customWidth="1"/>
    <col min="14" max="16384" width="9.140625" style="19"/>
  </cols>
  <sheetData>
    <row r="1" spans="1:7" ht="33.75" customHeight="1">
      <c r="A1" s="144" t="s">
        <v>367</v>
      </c>
      <c r="B1" s="144"/>
      <c r="C1" s="144"/>
      <c r="D1" s="144"/>
      <c r="E1" s="144"/>
    </row>
    <row r="2" spans="1:7" ht="45.75" customHeight="1">
      <c r="A2" s="19" t="s">
        <v>184</v>
      </c>
      <c r="B2" s="19" t="s">
        <v>170</v>
      </c>
      <c r="C2" s="19" t="s">
        <v>185</v>
      </c>
      <c r="D2" s="19" t="s">
        <v>7</v>
      </c>
      <c r="E2" s="19" t="s">
        <v>297</v>
      </c>
    </row>
    <row r="3" spans="1:7" s="20" customFormat="1" ht="36" customHeight="1">
      <c r="A3" s="45" t="s">
        <v>186</v>
      </c>
      <c r="B3" s="41"/>
      <c r="C3" s="41"/>
      <c r="D3" s="41"/>
      <c r="E3" s="46"/>
    </row>
    <row r="4" spans="1:7" s="22" customFormat="1" ht="27" customHeight="1">
      <c r="A4" s="22" t="s">
        <v>187</v>
      </c>
      <c r="E4" s="32"/>
    </row>
    <row r="5" spans="1:7">
      <c r="A5" s="19">
        <v>4007010</v>
      </c>
      <c r="B5" s="19" t="s">
        <v>188</v>
      </c>
      <c r="C5" s="130">
        <v>14</v>
      </c>
      <c r="D5" s="130" t="s">
        <v>189</v>
      </c>
      <c r="E5" s="131"/>
      <c r="F5" s="130"/>
      <c r="G5" s="130"/>
    </row>
    <row r="6" spans="1:7">
      <c r="A6" s="19">
        <v>4080020</v>
      </c>
      <c r="B6" s="19" t="s">
        <v>190</v>
      </c>
      <c r="C6" s="19">
        <v>11.82</v>
      </c>
      <c r="D6" s="19" t="s">
        <v>191</v>
      </c>
      <c r="E6" s="24"/>
      <c r="G6" s="25"/>
    </row>
    <row r="7" spans="1:7">
      <c r="A7" s="19">
        <v>4007030</v>
      </c>
      <c r="B7" s="19" t="s">
        <v>192</v>
      </c>
      <c r="C7" s="19">
        <v>12</v>
      </c>
      <c r="D7" s="19" t="s">
        <v>189</v>
      </c>
      <c r="E7" s="24"/>
      <c r="G7" s="25"/>
    </row>
    <row r="8" spans="1:7">
      <c r="A8" s="19">
        <v>4007040</v>
      </c>
      <c r="B8" s="19" t="s">
        <v>193</v>
      </c>
      <c r="C8" s="19">
        <v>120</v>
      </c>
      <c r="D8" s="19" t="s">
        <v>194</v>
      </c>
      <c r="E8" s="24"/>
      <c r="G8" s="25"/>
    </row>
    <row r="9" spans="1:7">
      <c r="A9" s="19">
        <v>4007050</v>
      </c>
      <c r="B9" s="19" t="s">
        <v>195</v>
      </c>
      <c r="C9" s="19">
        <v>12</v>
      </c>
      <c r="D9" s="19" t="s">
        <v>189</v>
      </c>
      <c r="E9" s="24"/>
      <c r="G9" s="25"/>
    </row>
    <row r="10" spans="1:7">
      <c r="A10" s="19">
        <v>4007060</v>
      </c>
      <c r="B10" s="19" t="s">
        <v>196</v>
      </c>
      <c r="C10" s="19">
        <v>12</v>
      </c>
      <c r="D10" s="19" t="s">
        <v>189</v>
      </c>
      <c r="E10" s="24"/>
      <c r="G10" s="25"/>
    </row>
    <row r="11" spans="1:7">
      <c r="A11" s="19">
        <v>4007080</v>
      </c>
      <c r="B11" s="19" t="s">
        <v>197</v>
      </c>
      <c r="C11" s="19">
        <v>14</v>
      </c>
      <c r="D11" s="19" t="s">
        <v>189</v>
      </c>
      <c r="E11" s="24"/>
      <c r="G11" s="25"/>
    </row>
    <row r="12" spans="1:7">
      <c r="A12" s="19">
        <v>4080270</v>
      </c>
      <c r="B12" s="19" t="s">
        <v>198</v>
      </c>
      <c r="C12" s="19">
        <v>14</v>
      </c>
      <c r="D12" s="19" t="s">
        <v>189</v>
      </c>
      <c r="E12" s="24"/>
      <c r="G12" s="25"/>
    </row>
    <row r="13" spans="1:7">
      <c r="A13" s="19">
        <v>4004241</v>
      </c>
      <c r="B13" s="19" t="s">
        <v>199</v>
      </c>
      <c r="C13" s="19">
        <v>12</v>
      </c>
      <c r="D13" s="19" t="s">
        <v>189</v>
      </c>
      <c r="E13" s="24"/>
      <c r="G13" s="25"/>
    </row>
    <row r="14" spans="1:7">
      <c r="A14" s="19">
        <v>4006040</v>
      </c>
      <c r="B14" s="19" t="s">
        <v>200</v>
      </c>
      <c r="C14" s="19">
        <v>28</v>
      </c>
      <c r="D14" s="19" t="s">
        <v>189</v>
      </c>
      <c r="E14" s="24"/>
      <c r="G14" s="25"/>
    </row>
    <row r="15" spans="1:7">
      <c r="A15" s="19">
        <v>4006150</v>
      </c>
      <c r="B15" s="19" t="s">
        <v>201</v>
      </c>
      <c r="C15" s="19">
        <v>28</v>
      </c>
      <c r="D15" s="19" t="s">
        <v>189</v>
      </c>
      <c r="E15" s="24"/>
      <c r="G15" s="25"/>
    </row>
    <row r="16" spans="1:7">
      <c r="A16" s="19">
        <v>4070120</v>
      </c>
      <c r="B16" s="19" t="s">
        <v>202</v>
      </c>
      <c r="C16" s="19">
        <v>2</v>
      </c>
      <c r="D16" s="19" t="s">
        <v>189</v>
      </c>
      <c r="E16" s="24"/>
      <c r="G16" s="25"/>
    </row>
    <row r="17" spans="1:7">
      <c r="A17" s="19">
        <v>4070100</v>
      </c>
      <c r="B17" s="19" t="s">
        <v>203</v>
      </c>
      <c r="C17" s="19">
        <v>2</v>
      </c>
      <c r="D17" s="19" t="s">
        <v>189</v>
      </c>
      <c r="E17" s="24"/>
      <c r="G17" s="25"/>
    </row>
    <row r="18" spans="1:7">
      <c r="A18" s="19">
        <v>4080031</v>
      </c>
      <c r="B18" s="19" t="s">
        <v>204</v>
      </c>
      <c r="C18" s="19">
        <v>3</v>
      </c>
      <c r="D18" s="19" t="s">
        <v>189</v>
      </c>
      <c r="E18" s="24"/>
      <c r="G18" s="25"/>
    </row>
    <row r="19" spans="1:7">
      <c r="A19" s="19">
        <v>4060010</v>
      </c>
      <c r="B19" s="19" t="s">
        <v>205</v>
      </c>
      <c r="C19" s="19">
        <v>20</v>
      </c>
      <c r="D19" s="19" t="s">
        <v>194</v>
      </c>
      <c r="E19" s="24"/>
      <c r="G19" s="25"/>
    </row>
    <row r="20" spans="1:7">
      <c r="A20" s="19">
        <v>4020300</v>
      </c>
      <c r="B20" s="19" t="s">
        <v>206</v>
      </c>
      <c r="C20" s="19">
        <v>12</v>
      </c>
      <c r="D20" s="19" t="s">
        <v>189</v>
      </c>
      <c r="E20" s="24"/>
      <c r="G20" s="25"/>
    </row>
    <row r="21" spans="1:7">
      <c r="A21" s="19">
        <v>4060480</v>
      </c>
      <c r="B21" s="19" t="s">
        <v>207</v>
      </c>
      <c r="C21" s="19">
        <v>20</v>
      </c>
      <c r="D21" s="19" t="s">
        <v>194</v>
      </c>
      <c r="E21" s="24"/>
      <c r="G21" s="25"/>
    </row>
    <row r="22" spans="1:7">
      <c r="A22" s="19">
        <v>4060420</v>
      </c>
      <c r="B22" s="19" t="s">
        <v>208</v>
      </c>
      <c r="C22" s="19">
        <v>16</v>
      </c>
      <c r="D22" s="19" t="s">
        <v>194</v>
      </c>
      <c r="E22" s="24"/>
      <c r="G22" s="25"/>
    </row>
    <row r="23" spans="1:7">
      <c r="A23" s="19">
        <v>4060080</v>
      </c>
      <c r="B23" s="19" t="s">
        <v>209</v>
      </c>
      <c r="C23" s="19">
        <v>15</v>
      </c>
      <c r="D23" s="19" t="s">
        <v>189</v>
      </c>
      <c r="E23" s="24"/>
      <c r="G23" s="25"/>
    </row>
    <row r="24" spans="1:7">
      <c r="A24" s="19">
        <v>4060380</v>
      </c>
      <c r="B24" s="19" t="s">
        <v>210</v>
      </c>
      <c r="C24" s="19">
        <v>4</v>
      </c>
      <c r="D24" s="19" t="s">
        <v>194</v>
      </c>
      <c r="E24" s="24"/>
      <c r="G24" s="25"/>
    </row>
    <row r="25" spans="1:7">
      <c r="A25" s="19">
        <v>4060510</v>
      </c>
      <c r="B25" s="19" t="s">
        <v>211</v>
      </c>
      <c r="C25" s="19">
        <v>4</v>
      </c>
      <c r="D25" s="19" t="s">
        <v>189</v>
      </c>
      <c r="E25" s="24"/>
      <c r="G25" s="25"/>
    </row>
    <row r="26" spans="1:7">
      <c r="A26" s="19">
        <v>4060490</v>
      </c>
      <c r="B26" s="19" t="s">
        <v>212</v>
      </c>
      <c r="C26" s="19">
        <v>6</v>
      </c>
      <c r="D26" s="19" t="s">
        <v>189</v>
      </c>
      <c r="E26" s="24"/>
      <c r="G26" s="25"/>
    </row>
    <row r="27" spans="1:7">
      <c r="A27" s="19">
        <v>4060100</v>
      </c>
      <c r="B27" s="19" t="s">
        <v>213</v>
      </c>
      <c r="C27" s="19">
        <v>24</v>
      </c>
      <c r="D27" s="19" t="s">
        <v>189</v>
      </c>
      <c r="E27" s="24"/>
      <c r="G27" s="25"/>
    </row>
    <row r="28" spans="1:7">
      <c r="A28" s="19">
        <v>4060600</v>
      </c>
      <c r="B28" s="19" t="s">
        <v>214</v>
      </c>
      <c r="C28" s="19">
        <v>1</v>
      </c>
      <c r="D28" s="19" t="s">
        <v>189</v>
      </c>
      <c r="E28" s="24"/>
      <c r="G28" s="25"/>
    </row>
    <row r="29" spans="1:7">
      <c r="A29" s="19">
        <v>4060610</v>
      </c>
      <c r="B29" s="19" t="s">
        <v>215</v>
      </c>
      <c r="C29" s="19">
        <v>4</v>
      </c>
      <c r="D29" s="19" t="s">
        <v>189</v>
      </c>
      <c r="E29" s="24"/>
      <c r="G29" s="25"/>
    </row>
    <row r="30" spans="1:7">
      <c r="B30" s="20" t="s">
        <v>298</v>
      </c>
      <c r="E30" s="33">
        <f>SUM(E5:E29)</f>
        <v>0</v>
      </c>
      <c r="G30" s="25"/>
    </row>
    <row r="31" spans="1:7" s="22" customFormat="1" ht="30" customHeight="1">
      <c r="A31" s="22" t="s">
        <v>216</v>
      </c>
      <c r="E31" s="23"/>
    </row>
    <row r="32" spans="1:7">
      <c r="A32" s="19">
        <v>1300107453</v>
      </c>
      <c r="B32" s="19" t="s">
        <v>217</v>
      </c>
      <c r="C32" s="19">
        <v>2</v>
      </c>
      <c r="D32" s="19" t="s">
        <v>189</v>
      </c>
      <c r="E32" s="24"/>
    </row>
    <row r="33" spans="1:5">
      <c r="A33" s="19">
        <v>1300107482</v>
      </c>
      <c r="B33" s="19" t="s">
        <v>218</v>
      </c>
      <c r="C33" s="19">
        <v>2</v>
      </c>
      <c r="D33" s="19" t="s">
        <v>189</v>
      </c>
      <c r="E33" s="24"/>
    </row>
    <row r="34" spans="1:5">
      <c r="A34" s="19">
        <v>1300106342</v>
      </c>
      <c r="B34" s="19" t="s">
        <v>219</v>
      </c>
      <c r="C34" s="19">
        <v>3</v>
      </c>
      <c r="D34" s="19" t="s">
        <v>189</v>
      </c>
      <c r="E34" s="24"/>
    </row>
    <row r="35" spans="1:5">
      <c r="A35" s="19">
        <v>1300107920</v>
      </c>
      <c r="B35" s="19" t="s">
        <v>220</v>
      </c>
      <c r="C35" s="19">
        <v>1.6</v>
      </c>
      <c r="D35" s="19" t="s">
        <v>221</v>
      </c>
      <c r="E35" s="24"/>
    </row>
    <row r="36" spans="1:5">
      <c r="A36" s="19">
        <v>1300105841</v>
      </c>
      <c r="B36" s="19" t="s">
        <v>222</v>
      </c>
      <c r="C36" s="19">
        <v>20</v>
      </c>
      <c r="D36" s="19" t="s">
        <v>221</v>
      </c>
      <c r="E36" s="24"/>
    </row>
    <row r="37" spans="1:5">
      <c r="A37" s="19">
        <v>1300107727</v>
      </c>
      <c r="B37" s="19" t="s">
        <v>223</v>
      </c>
      <c r="C37" s="19">
        <v>0.2</v>
      </c>
      <c r="D37" s="19" t="s">
        <v>224</v>
      </c>
      <c r="E37" s="24"/>
    </row>
    <row r="38" spans="1:5">
      <c r="A38" s="19">
        <v>1300105972</v>
      </c>
      <c r="B38" s="19" t="s">
        <v>225</v>
      </c>
      <c r="C38" s="19">
        <v>17</v>
      </c>
      <c r="D38" s="19" t="s">
        <v>226</v>
      </c>
      <c r="E38" s="24"/>
    </row>
    <row r="39" spans="1:5">
      <c r="A39" s="19">
        <v>1300106098</v>
      </c>
      <c r="B39" s="19" t="s">
        <v>227</v>
      </c>
      <c r="C39" s="19">
        <v>5</v>
      </c>
      <c r="D39" s="19" t="s">
        <v>189</v>
      </c>
      <c r="E39" s="24"/>
    </row>
    <row r="40" spans="1:5">
      <c r="A40" s="19">
        <v>1300107687</v>
      </c>
      <c r="B40" s="19" t="s">
        <v>228</v>
      </c>
      <c r="C40" s="19">
        <v>4</v>
      </c>
      <c r="D40" s="19" t="s">
        <v>221</v>
      </c>
      <c r="E40" s="24"/>
    </row>
    <row r="41" spans="1:5">
      <c r="A41" s="19">
        <v>1300106096</v>
      </c>
      <c r="B41" s="19" t="s">
        <v>229</v>
      </c>
      <c r="C41" s="19">
        <v>4</v>
      </c>
      <c r="D41" s="19" t="s">
        <v>189</v>
      </c>
      <c r="E41" s="24"/>
    </row>
    <row r="42" spans="1:5">
      <c r="A42" s="19">
        <v>1300105985</v>
      </c>
      <c r="B42" s="19" t="s">
        <v>230</v>
      </c>
      <c r="C42" s="19">
        <v>2</v>
      </c>
      <c r="D42" s="19" t="s">
        <v>189</v>
      </c>
      <c r="E42" s="24"/>
    </row>
    <row r="43" spans="1:5">
      <c r="A43" s="19">
        <v>1300106880</v>
      </c>
      <c r="B43" s="19" t="s">
        <v>231</v>
      </c>
      <c r="C43" s="19">
        <v>1</v>
      </c>
      <c r="D43" s="19" t="s">
        <v>189</v>
      </c>
      <c r="E43" s="24"/>
    </row>
    <row r="44" spans="1:5">
      <c r="A44" s="19">
        <v>1300106920</v>
      </c>
      <c r="B44" s="19" t="s">
        <v>232</v>
      </c>
      <c r="C44" s="19">
        <v>1</v>
      </c>
      <c r="D44" s="19" t="s">
        <v>189</v>
      </c>
      <c r="E44" s="24"/>
    </row>
    <row r="45" spans="1:5">
      <c r="A45" s="19">
        <v>1300106927</v>
      </c>
      <c r="B45" s="19" t="s">
        <v>233</v>
      </c>
      <c r="C45" s="19">
        <v>1</v>
      </c>
      <c r="D45" s="19" t="s">
        <v>189</v>
      </c>
      <c r="E45" s="24"/>
    </row>
    <row r="46" spans="1:5">
      <c r="A46" s="19">
        <v>1300106908</v>
      </c>
      <c r="B46" s="19" t="s">
        <v>234</v>
      </c>
      <c r="C46" s="19">
        <v>4</v>
      </c>
      <c r="D46" s="19" t="s">
        <v>189</v>
      </c>
      <c r="E46" s="24"/>
    </row>
    <row r="47" spans="1:5">
      <c r="A47" s="19">
        <v>1300106987</v>
      </c>
      <c r="B47" s="19" t="s">
        <v>235</v>
      </c>
      <c r="C47" s="19">
        <v>6</v>
      </c>
      <c r="D47" s="19" t="s">
        <v>189</v>
      </c>
      <c r="E47" s="24"/>
    </row>
    <row r="48" spans="1:5">
      <c r="A48" s="19">
        <v>1300106988</v>
      </c>
      <c r="B48" s="19" t="s">
        <v>236</v>
      </c>
      <c r="C48" s="19">
        <v>6</v>
      </c>
      <c r="D48" s="19" t="s">
        <v>189</v>
      </c>
      <c r="E48" s="24"/>
    </row>
    <row r="49" spans="1:11">
      <c r="A49" s="19">
        <v>1300106762</v>
      </c>
      <c r="B49" s="19" t="s">
        <v>237</v>
      </c>
      <c r="C49" s="19">
        <v>12</v>
      </c>
      <c r="D49" s="19" t="s">
        <v>189</v>
      </c>
      <c r="E49" s="24"/>
    </row>
    <row r="50" spans="1:11">
      <c r="A50" s="19">
        <v>1300107560</v>
      </c>
      <c r="B50" s="19" t="s">
        <v>238</v>
      </c>
      <c r="C50" s="19">
        <v>12</v>
      </c>
      <c r="D50" s="19" t="s">
        <v>189</v>
      </c>
      <c r="E50" s="24"/>
    </row>
    <row r="51" spans="1:11">
      <c r="A51" s="19">
        <v>1300107469</v>
      </c>
      <c r="B51" s="19" t="s">
        <v>239</v>
      </c>
      <c r="C51" s="19">
        <v>12</v>
      </c>
      <c r="D51" s="19" t="s">
        <v>189</v>
      </c>
      <c r="E51" s="24"/>
    </row>
    <row r="52" spans="1:11">
      <c r="A52" s="19">
        <v>1300107472</v>
      </c>
      <c r="B52" s="19" t="s">
        <v>240</v>
      </c>
      <c r="C52" s="19">
        <v>13</v>
      </c>
      <c r="D52" s="19" t="s">
        <v>189</v>
      </c>
      <c r="E52" s="24"/>
    </row>
    <row r="53" spans="1:11">
      <c r="A53" s="19">
        <v>1300106323</v>
      </c>
      <c r="B53" s="19" t="s">
        <v>241</v>
      </c>
      <c r="C53" s="19">
        <v>1</v>
      </c>
      <c r="D53" s="19" t="s">
        <v>189</v>
      </c>
      <c r="E53" s="24"/>
    </row>
    <row r="54" spans="1:11">
      <c r="A54" s="19">
        <v>1300107577</v>
      </c>
      <c r="B54" s="19" t="s">
        <v>242</v>
      </c>
      <c r="C54" s="19">
        <v>1</v>
      </c>
      <c r="D54" s="19" t="s">
        <v>189</v>
      </c>
      <c r="E54" s="24"/>
    </row>
    <row r="55" spans="1:11">
      <c r="A55" s="19">
        <v>1300107454</v>
      </c>
      <c r="B55" s="19" t="s">
        <v>243</v>
      </c>
      <c r="C55" s="19">
        <v>1</v>
      </c>
      <c r="D55" s="19" t="s">
        <v>189</v>
      </c>
      <c r="E55" s="24"/>
    </row>
    <row r="56" spans="1:11">
      <c r="A56" s="19" t="s">
        <v>244</v>
      </c>
      <c r="E56" s="24"/>
    </row>
    <row r="57" spans="1:11">
      <c r="B57" s="20" t="s">
        <v>299</v>
      </c>
      <c r="E57" s="33">
        <f>SUM(E32:E56)</f>
        <v>0</v>
      </c>
    </row>
    <row r="58" spans="1:11" ht="30" customHeight="1">
      <c r="A58" s="20" t="s">
        <v>245</v>
      </c>
      <c r="E58" s="21"/>
      <c r="K58" s="26"/>
    </row>
    <row r="59" spans="1:11">
      <c r="A59" s="19" t="s">
        <v>246</v>
      </c>
      <c r="B59" s="19" t="s">
        <v>247</v>
      </c>
      <c r="C59" s="19">
        <v>1</v>
      </c>
      <c r="D59" s="19" t="s">
        <v>189</v>
      </c>
      <c r="E59" s="24"/>
    </row>
    <row r="60" spans="1:11">
      <c r="A60" s="19" t="s">
        <v>246</v>
      </c>
      <c r="B60" s="19" t="s">
        <v>248</v>
      </c>
      <c r="C60" s="19">
        <v>6</v>
      </c>
      <c r="D60" s="19" t="s">
        <v>189</v>
      </c>
      <c r="E60" s="24"/>
    </row>
    <row r="61" spans="1:11">
      <c r="A61" s="19" t="s">
        <v>246</v>
      </c>
      <c r="B61" s="19" t="s">
        <v>249</v>
      </c>
      <c r="C61" s="19">
        <v>2</v>
      </c>
      <c r="D61" s="19" t="s">
        <v>189</v>
      </c>
      <c r="E61" s="24"/>
    </row>
    <row r="62" spans="1:11">
      <c r="A62" s="19" t="s">
        <v>246</v>
      </c>
      <c r="B62" s="19" t="s">
        <v>250</v>
      </c>
      <c r="C62" s="19">
        <v>2</v>
      </c>
      <c r="D62" s="19" t="s">
        <v>189</v>
      </c>
      <c r="E62" s="24"/>
    </row>
    <row r="63" spans="1:11">
      <c r="A63" s="19">
        <v>1828000110</v>
      </c>
      <c r="B63" s="19" t="s">
        <v>251</v>
      </c>
      <c r="C63" s="19">
        <v>4</v>
      </c>
      <c r="E63" s="24"/>
    </row>
    <row r="64" spans="1:11">
      <c r="A64" s="19">
        <v>82110000</v>
      </c>
      <c r="B64" s="19" t="s">
        <v>252</v>
      </c>
      <c r="C64" s="19">
        <v>5</v>
      </c>
      <c r="E64" s="24"/>
    </row>
    <row r="65" spans="1:5">
      <c r="A65" s="19">
        <v>54500200</v>
      </c>
      <c r="B65" s="19" t="s">
        <v>253</v>
      </c>
      <c r="C65" s="19">
        <v>4</v>
      </c>
      <c r="E65" s="24"/>
    </row>
    <row r="66" spans="1:5">
      <c r="B66" s="20" t="s">
        <v>300</v>
      </c>
      <c r="E66" s="33">
        <f>SUM(E59:E65)</f>
        <v>0</v>
      </c>
    </row>
    <row r="67" spans="1:5">
      <c r="B67" s="20"/>
      <c r="E67" s="33"/>
    </row>
    <row r="68" spans="1:5">
      <c r="A68" s="40"/>
      <c r="B68" s="41" t="s">
        <v>301</v>
      </c>
      <c r="C68" s="40"/>
      <c r="D68" s="40"/>
      <c r="E68" s="42">
        <f>SUM(E30,E57,E66)</f>
        <v>0</v>
      </c>
    </row>
    <row r="69" spans="1:5">
      <c r="E69" s="24"/>
    </row>
    <row r="70" spans="1:5" ht="30.75" customHeight="1">
      <c r="A70" s="43" t="s">
        <v>303</v>
      </c>
      <c r="B70" s="37"/>
      <c r="C70" s="37"/>
      <c r="D70" s="37"/>
      <c r="E70" s="44"/>
    </row>
    <row r="71" spans="1:5" s="20" customFormat="1" ht="31.5" customHeight="1">
      <c r="A71" s="20" t="s">
        <v>187</v>
      </c>
      <c r="E71" s="21"/>
    </row>
    <row r="72" spans="1:5">
      <c r="A72" s="19">
        <v>4070110</v>
      </c>
      <c r="B72" s="19" t="s">
        <v>254</v>
      </c>
      <c r="C72" s="19">
        <v>22</v>
      </c>
      <c r="D72" s="19" t="s">
        <v>189</v>
      </c>
      <c r="E72" s="24"/>
    </row>
    <row r="73" spans="1:5">
      <c r="A73" s="19">
        <v>4080250</v>
      </c>
      <c r="B73" s="19" t="s">
        <v>255</v>
      </c>
      <c r="C73" s="19">
        <v>1052</v>
      </c>
      <c r="D73" s="19" t="s">
        <v>256</v>
      </c>
      <c r="E73" s="24"/>
    </row>
    <row r="74" spans="1:5">
      <c r="A74" s="19">
        <v>4070090</v>
      </c>
      <c r="B74" s="19" t="s">
        <v>257</v>
      </c>
      <c r="C74" s="19">
        <v>22</v>
      </c>
      <c r="D74" s="19" t="s">
        <v>189</v>
      </c>
      <c r="E74" s="24"/>
    </row>
    <row r="75" spans="1:5">
      <c r="A75" s="19">
        <v>4020300</v>
      </c>
      <c r="B75" s="19" t="s">
        <v>206</v>
      </c>
      <c r="C75" s="19">
        <v>132</v>
      </c>
      <c r="D75" s="19" t="s">
        <v>189</v>
      </c>
      <c r="E75" s="24"/>
    </row>
    <row r="76" spans="1:5">
      <c r="A76" s="19">
        <v>4070100</v>
      </c>
      <c r="B76" s="19" t="s">
        <v>203</v>
      </c>
      <c r="C76" s="19">
        <v>22</v>
      </c>
      <c r="D76" s="19" t="s">
        <v>189</v>
      </c>
      <c r="E76" s="24"/>
    </row>
    <row r="77" spans="1:5">
      <c r="A77" s="19">
        <v>4070070</v>
      </c>
      <c r="B77" s="19" t="s">
        <v>258</v>
      </c>
      <c r="C77" s="19">
        <v>132</v>
      </c>
      <c r="D77" s="19" t="s">
        <v>194</v>
      </c>
      <c r="E77" s="24"/>
    </row>
    <row r="78" spans="1:5">
      <c r="A78" s="19">
        <v>4070080</v>
      </c>
      <c r="B78" s="19" t="s">
        <v>259</v>
      </c>
      <c r="C78" s="19">
        <v>66</v>
      </c>
      <c r="D78" s="19" t="s">
        <v>189</v>
      </c>
      <c r="E78" s="24"/>
    </row>
    <row r="79" spans="1:5">
      <c r="A79" s="19">
        <v>4080030</v>
      </c>
      <c r="B79" s="19" t="s">
        <v>260</v>
      </c>
      <c r="C79" s="19">
        <v>4</v>
      </c>
      <c r="D79" s="19" t="s">
        <v>189</v>
      </c>
      <c r="E79" s="24"/>
    </row>
    <row r="80" spans="1:5">
      <c r="A80" s="19">
        <v>4080020</v>
      </c>
      <c r="B80" s="19" t="s">
        <v>190</v>
      </c>
      <c r="C80" s="19">
        <v>83.9</v>
      </c>
      <c r="D80" s="19" t="s">
        <v>191</v>
      </c>
      <c r="E80" s="24"/>
    </row>
    <row r="81" spans="1:5">
      <c r="A81" s="19">
        <v>4080120</v>
      </c>
      <c r="B81" s="19" t="s">
        <v>261</v>
      </c>
      <c r="C81" s="19">
        <v>4.4000000000000004</v>
      </c>
      <c r="D81" s="19" t="s">
        <v>191</v>
      </c>
      <c r="E81" s="24"/>
    </row>
    <row r="82" spans="1:5">
      <c r="A82" s="19">
        <v>4060010</v>
      </c>
      <c r="B82" s="19" t="s">
        <v>205</v>
      </c>
      <c r="C82" s="19">
        <v>350</v>
      </c>
      <c r="D82" s="19" t="s">
        <v>194</v>
      </c>
      <c r="E82" s="24"/>
    </row>
    <row r="83" spans="1:5">
      <c r="A83" s="19">
        <v>4060480</v>
      </c>
      <c r="B83" s="19" t="s">
        <v>207</v>
      </c>
      <c r="C83" s="19">
        <v>350</v>
      </c>
      <c r="D83" s="19" t="s">
        <v>194</v>
      </c>
      <c r="E83" s="24"/>
    </row>
    <row r="84" spans="1:5">
      <c r="A84" s="19">
        <v>4060420</v>
      </c>
      <c r="B84" s="19" t="s">
        <v>208</v>
      </c>
      <c r="C84" s="19">
        <v>220</v>
      </c>
      <c r="D84" s="19" t="s">
        <v>194</v>
      </c>
      <c r="E84" s="24"/>
    </row>
    <row r="85" spans="1:5">
      <c r="A85" s="19">
        <v>4060100</v>
      </c>
      <c r="B85" s="19" t="s">
        <v>213</v>
      </c>
      <c r="C85" s="19">
        <v>44</v>
      </c>
      <c r="D85" s="19" t="s">
        <v>189</v>
      </c>
      <c r="E85" s="24"/>
    </row>
    <row r="86" spans="1:5">
      <c r="A86" s="19">
        <v>4060510</v>
      </c>
      <c r="B86" s="19" t="s">
        <v>211</v>
      </c>
      <c r="C86" s="19">
        <v>12</v>
      </c>
      <c r="D86" s="19" t="s">
        <v>189</v>
      </c>
      <c r="E86" s="24"/>
    </row>
    <row r="87" spans="1:5">
      <c r="A87" s="19">
        <v>4060490</v>
      </c>
      <c r="B87" s="19" t="s">
        <v>212</v>
      </c>
      <c r="C87" s="19">
        <v>62</v>
      </c>
      <c r="D87" s="19" t="s">
        <v>189</v>
      </c>
      <c r="E87" s="24"/>
    </row>
    <row r="88" spans="1:5">
      <c r="A88" s="19">
        <v>4060250</v>
      </c>
      <c r="B88" s="19" t="s">
        <v>262</v>
      </c>
      <c r="C88" s="19">
        <v>400</v>
      </c>
      <c r="D88" s="19" t="s">
        <v>263</v>
      </c>
      <c r="E88" s="24"/>
    </row>
    <row r="89" spans="1:5">
      <c r="A89" s="19">
        <v>4060300</v>
      </c>
      <c r="B89" s="19" t="s">
        <v>264</v>
      </c>
      <c r="C89" s="19">
        <v>50</v>
      </c>
      <c r="D89" s="19" t="s">
        <v>194</v>
      </c>
      <c r="E89" s="24"/>
    </row>
    <row r="90" spans="1:5">
      <c r="A90" s="19">
        <v>4060310</v>
      </c>
      <c r="B90" s="19" t="s">
        <v>265</v>
      </c>
      <c r="C90" s="19">
        <v>200</v>
      </c>
      <c r="D90" s="19" t="s">
        <v>263</v>
      </c>
      <c r="E90" s="24"/>
    </row>
    <row r="91" spans="1:5">
      <c r="A91" s="19">
        <v>4060330</v>
      </c>
      <c r="B91" s="19" t="s">
        <v>266</v>
      </c>
      <c r="C91" s="19">
        <v>100</v>
      </c>
      <c r="D91" s="19" t="s">
        <v>263</v>
      </c>
      <c r="E91" s="24"/>
    </row>
    <row r="92" spans="1:5">
      <c r="A92" s="19">
        <v>4060370</v>
      </c>
      <c r="B92" s="19" t="s">
        <v>267</v>
      </c>
      <c r="C92" s="19">
        <v>17.600000000000001</v>
      </c>
      <c r="D92" s="19" t="s">
        <v>191</v>
      </c>
      <c r="E92" s="24"/>
    </row>
    <row r="93" spans="1:5">
      <c r="A93" s="19">
        <v>4060360</v>
      </c>
      <c r="B93" s="19" t="s">
        <v>268</v>
      </c>
      <c r="C93" s="19">
        <v>50</v>
      </c>
      <c r="D93" s="19" t="s">
        <v>194</v>
      </c>
      <c r="E93" s="24"/>
    </row>
    <row r="94" spans="1:5">
      <c r="A94" s="19">
        <v>1398120</v>
      </c>
      <c r="B94" s="19" t="s">
        <v>261</v>
      </c>
      <c r="C94" s="19">
        <v>20</v>
      </c>
      <c r="D94" s="19" t="s">
        <v>191</v>
      </c>
      <c r="E94" s="24"/>
    </row>
    <row r="95" spans="1:5">
      <c r="B95" s="20" t="s">
        <v>298</v>
      </c>
      <c r="E95" s="33">
        <f>SUM(E72:E94)</f>
        <v>0</v>
      </c>
    </row>
    <row r="96" spans="1:5" s="20" customFormat="1" ht="30" customHeight="1">
      <c r="A96" s="20" t="s">
        <v>216</v>
      </c>
      <c r="E96" s="21"/>
    </row>
    <row r="97" spans="1:5">
      <c r="A97" s="19">
        <v>1300107297</v>
      </c>
      <c r="B97" s="19" t="s">
        <v>269</v>
      </c>
      <c r="C97" s="19">
        <v>22</v>
      </c>
      <c r="D97" s="19" t="s">
        <v>189</v>
      </c>
      <c r="E97" s="24"/>
    </row>
    <row r="98" spans="1:5">
      <c r="A98" s="19">
        <v>1300107453</v>
      </c>
      <c r="B98" s="19" t="s">
        <v>217</v>
      </c>
      <c r="C98" s="19">
        <v>22</v>
      </c>
      <c r="D98" s="19" t="s">
        <v>189</v>
      </c>
      <c r="E98" s="24"/>
    </row>
    <row r="99" spans="1:5">
      <c r="A99" s="19">
        <v>1300107482</v>
      </c>
      <c r="B99" s="19" t="s">
        <v>218</v>
      </c>
      <c r="C99" s="19">
        <v>22</v>
      </c>
      <c r="D99" s="19" t="s">
        <v>189</v>
      </c>
      <c r="E99" s="24"/>
    </row>
    <row r="100" spans="1:5">
      <c r="A100" s="19">
        <v>1300105920</v>
      </c>
      <c r="B100" s="19" t="s">
        <v>270</v>
      </c>
      <c r="C100" s="19">
        <v>132</v>
      </c>
      <c r="D100" s="19" t="s">
        <v>221</v>
      </c>
      <c r="E100" s="24"/>
    </row>
    <row r="101" spans="1:5">
      <c r="A101" s="19">
        <v>1300106342</v>
      </c>
      <c r="B101" s="19" t="s">
        <v>219</v>
      </c>
      <c r="C101" s="19">
        <v>4</v>
      </c>
      <c r="D101" s="19" t="s">
        <v>189</v>
      </c>
      <c r="E101" s="24"/>
    </row>
    <row r="102" spans="1:5">
      <c r="A102" s="19">
        <v>1300105849</v>
      </c>
      <c r="B102" s="19" t="s">
        <v>271</v>
      </c>
      <c r="C102" s="19">
        <v>350</v>
      </c>
      <c r="D102" s="19" t="s">
        <v>221</v>
      </c>
      <c r="E102" s="24"/>
    </row>
    <row r="103" spans="1:5">
      <c r="A103" s="19">
        <v>1300107727</v>
      </c>
      <c r="B103" s="19" t="s">
        <v>223</v>
      </c>
      <c r="C103" s="19">
        <v>10.52</v>
      </c>
      <c r="D103" s="19" t="s">
        <v>224</v>
      </c>
      <c r="E103" s="24"/>
    </row>
    <row r="104" spans="1:5">
      <c r="A104" s="19">
        <v>1300105982</v>
      </c>
      <c r="B104" s="19" t="s">
        <v>272</v>
      </c>
      <c r="C104" s="19">
        <v>44</v>
      </c>
      <c r="D104" s="19" t="s">
        <v>226</v>
      </c>
      <c r="E104" s="24"/>
    </row>
    <row r="105" spans="1:5">
      <c r="A105" s="19">
        <v>1300106098</v>
      </c>
      <c r="B105" s="19" t="s">
        <v>227</v>
      </c>
      <c r="C105" s="19">
        <v>44</v>
      </c>
      <c r="D105" s="19" t="s">
        <v>189</v>
      </c>
      <c r="E105" s="24"/>
    </row>
    <row r="106" spans="1:5">
      <c r="A106" s="19">
        <v>1300107693</v>
      </c>
      <c r="B106" s="19" t="s">
        <v>273</v>
      </c>
      <c r="C106" s="19">
        <v>80</v>
      </c>
      <c r="D106" s="19" t="s">
        <v>221</v>
      </c>
      <c r="E106" s="24"/>
    </row>
    <row r="107" spans="1:5">
      <c r="A107" s="19" t="s">
        <v>244</v>
      </c>
      <c r="E107" s="24"/>
    </row>
    <row r="108" spans="1:5">
      <c r="B108" s="20" t="s">
        <v>299</v>
      </c>
      <c r="E108" s="33">
        <f>SUM(E97:E107)</f>
        <v>0</v>
      </c>
    </row>
    <row r="109" spans="1:5" s="20" customFormat="1" ht="30" customHeight="1">
      <c r="A109" s="20" t="s">
        <v>245</v>
      </c>
      <c r="E109" s="21"/>
    </row>
    <row r="110" spans="1:5">
      <c r="A110" s="19" t="s">
        <v>246</v>
      </c>
      <c r="B110" s="19" t="s">
        <v>274</v>
      </c>
      <c r="C110" s="19">
        <v>22</v>
      </c>
      <c r="D110" s="19" t="s">
        <v>189</v>
      </c>
      <c r="E110" s="24"/>
    </row>
    <row r="111" spans="1:5">
      <c r="A111" s="19" t="s">
        <v>246</v>
      </c>
      <c r="B111" s="19" t="s">
        <v>275</v>
      </c>
      <c r="C111" s="19">
        <v>22</v>
      </c>
      <c r="D111" s="19" t="s">
        <v>189</v>
      </c>
      <c r="E111" s="24"/>
    </row>
    <row r="112" spans="1:5">
      <c r="A112" s="19">
        <v>1911260001</v>
      </c>
      <c r="B112" s="19" t="s">
        <v>276</v>
      </c>
      <c r="C112" s="19">
        <v>24.4</v>
      </c>
      <c r="E112" s="24"/>
    </row>
    <row r="113" spans="1:5">
      <c r="A113" s="19">
        <v>54500200</v>
      </c>
      <c r="B113" s="19" t="s">
        <v>253</v>
      </c>
      <c r="C113" s="19">
        <v>30</v>
      </c>
      <c r="E113" s="24"/>
    </row>
    <row r="114" spans="1:5">
      <c r="A114" s="19">
        <v>54500200</v>
      </c>
      <c r="B114" s="19" t="s">
        <v>277</v>
      </c>
      <c r="C114" s="19">
        <v>17.600000000000001</v>
      </c>
      <c r="E114" s="24"/>
    </row>
    <row r="115" spans="1:5">
      <c r="A115" s="19" t="s">
        <v>246</v>
      </c>
      <c r="B115" s="19" t="s">
        <v>278</v>
      </c>
      <c r="C115" s="19">
        <v>30</v>
      </c>
      <c r="D115" s="19" t="s">
        <v>189</v>
      </c>
      <c r="E115" s="24"/>
    </row>
    <row r="116" spans="1:5">
      <c r="B116" s="20" t="s">
        <v>300</v>
      </c>
      <c r="E116" s="33">
        <f>SUM(E110:E115)</f>
        <v>0</v>
      </c>
    </row>
    <row r="117" spans="1:5">
      <c r="B117" s="20"/>
      <c r="E117" s="33"/>
    </row>
    <row r="118" spans="1:5">
      <c r="A118" s="37"/>
      <c r="B118" s="38" t="s">
        <v>302</v>
      </c>
      <c r="C118" s="37"/>
      <c r="D118" s="37"/>
      <c r="E118" s="39">
        <f>SUM(E95,E108,E116)</f>
        <v>0</v>
      </c>
    </row>
    <row r="119" spans="1:5">
      <c r="B119" s="20"/>
      <c r="E119" s="33"/>
    </row>
    <row r="120" spans="1:5" s="20" customFormat="1" ht="48.75" customHeight="1">
      <c r="A120" s="49" t="s">
        <v>279</v>
      </c>
      <c r="B120" s="50"/>
      <c r="C120" s="50"/>
      <c r="D120" s="50"/>
      <c r="E120" s="51"/>
    </row>
    <row r="121" spans="1:5" s="20" customFormat="1" ht="31.5" customHeight="1">
      <c r="A121" s="20" t="s">
        <v>187</v>
      </c>
      <c r="E121" s="21"/>
    </row>
    <row r="122" spans="1:5">
      <c r="A122" s="19">
        <v>4060010</v>
      </c>
      <c r="B122" s="19" t="s">
        <v>205</v>
      </c>
      <c r="C122" s="19">
        <v>300</v>
      </c>
      <c r="D122" s="19" t="s">
        <v>194</v>
      </c>
      <c r="E122" s="24"/>
    </row>
    <row r="123" spans="1:5">
      <c r="A123" s="19">
        <v>4060480</v>
      </c>
      <c r="B123" s="19" t="s">
        <v>207</v>
      </c>
      <c r="C123" s="19">
        <v>300</v>
      </c>
      <c r="D123" s="19" t="s">
        <v>194</v>
      </c>
      <c r="E123" s="24"/>
    </row>
    <row r="124" spans="1:5">
      <c r="A124" s="19">
        <v>4060420</v>
      </c>
      <c r="B124" s="19" t="s">
        <v>208</v>
      </c>
      <c r="C124" s="19">
        <v>200</v>
      </c>
      <c r="D124" s="19" t="s">
        <v>194</v>
      </c>
      <c r="E124" s="24"/>
    </row>
    <row r="125" spans="1:5">
      <c r="A125" s="19">
        <v>4060100</v>
      </c>
      <c r="B125" s="19" t="s">
        <v>213</v>
      </c>
      <c r="C125" s="19">
        <v>20</v>
      </c>
      <c r="D125" s="19" t="s">
        <v>189</v>
      </c>
      <c r="E125" s="24"/>
    </row>
    <row r="126" spans="1:5">
      <c r="A126" s="19">
        <v>4060510</v>
      </c>
      <c r="B126" s="19" t="s">
        <v>211</v>
      </c>
      <c r="C126" s="19">
        <v>10</v>
      </c>
      <c r="D126" s="19" t="s">
        <v>189</v>
      </c>
      <c r="E126" s="24"/>
    </row>
    <row r="127" spans="1:5">
      <c r="A127" s="19">
        <v>4060490</v>
      </c>
      <c r="B127" s="19" t="s">
        <v>212</v>
      </c>
      <c r="C127" s="19">
        <v>20</v>
      </c>
      <c r="D127" s="19" t="s">
        <v>189</v>
      </c>
      <c r="E127" s="24"/>
    </row>
    <row r="128" spans="1:5">
      <c r="A128" s="19">
        <v>4080020</v>
      </c>
      <c r="B128" s="19" t="s">
        <v>190</v>
      </c>
      <c r="C128" s="19">
        <v>21.3</v>
      </c>
      <c r="D128" s="19" t="s">
        <v>191</v>
      </c>
      <c r="E128" s="24"/>
    </row>
    <row r="129" spans="1:5">
      <c r="A129" s="19">
        <v>4060370</v>
      </c>
      <c r="B129" s="19" t="s">
        <v>267</v>
      </c>
      <c r="C129" s="19">
        <v>3.6</v>
      </c>
      <c r="D129" s="19" t="s">
        <v>191</v>
      </c>
      <c r="E129" s="24"/>
    </row>
    <row r="130" spans="1:5">
      <c r="A130" s="19">
        <v>4060360</v>
      </c>
      <c r="B130" s="19" t="s">
        <v>268</v>
      </c>
      <c r="C130" s="19">
        <v>20</v>
      </c>
      <c r="D130" s="19" t="s">
        <v>194</v>
      </c>
      <c r="E130" s="24"/>
    </row>
    <row r="131" spans="1:5">
      <c r="A131" s="19">
        <v>4080180</v>
      </c>
      <c r="B131" s="19" t="s">
        <v>280</v>
      </c>
      <c r="C131" s="19">
        <v>8</v>
      </c>
      <c r="D131" s="19" t="s">
        <v>263</v>
      </c>
      <c r="E131" s="24"/>
    </row>
    <row r="132" spans="1:5">
      <c r="A132" s="19">
        <v>4070060</v>
      </c>
      <c r="B132" s="19" t="s">
        <v>281</v>
      </c>
      <c r="C132" s="19">
        <v>10</v>
      </c>
      <c r="D132" s="19" t="s">
        <v>194</v>
      </c>
      <c r="E132" s="24"/>
    </row>
    <row r="133" spans="1:5">
      <c r="A133" s="19">
        <v>4080190</v>
      </c>
      <c r="B133" s="19" t="s">
        <v>282</v>
      </c>
      <c r="C133" s="19">
        <v>8</v>
      </c>
      <c r="D133" s="19" t="s">
        <v>263</v>
      </c>
      <c r="E133" s="24"/>
    </row>
    <row r="134" spans="1:5">
      <c r="A134" s="19">
        <v>4080230</v>
      </c>
      <c r="B134" s="19" t="s">
        <v>283</v>
      </c>
      <c r="C134" s="19">
        <v>80</v>
      </c>
      <c r="D134" s="19" t="s">
        <v>284</v>
      </c>
      <c r="E134" s="24"/>
    </row>
    <row r="135" spans="1:5">
      <c r="A135" s="19">
        <v>1398120</v>
      </c>
      <c r="B135" s="19" t="s">
        <v>261</v>
      </c>
      <c r="C135" s="19">
        <v>5</v>
      </c>
      <c r="D135" s="19" t="s">
        <v>191</v>
      </c>
      <c r="E135" s="24"/>
    </row>
    <row r="136" spans="1:5" ht="12.75" customHeight="1">
      <c r="A136" s="19">
        <v>4060380</v>
      </c>
      <c r="B136" s="19" t="s">
        <v>210</v>
      </c>
      <c r="C136" s="19">
        <v>40</v>
      </c>
      <c r="D136" s="19" t="s">
        <v>194</v>
      </c>
      <c r="E136" s="24"/>
    </row>
    <row r="137" spans="1:5">
      <c r="B137" s="20" t="s">
        <v>298</v>
      </c>
      <c r="E137" s="33">
        <f>SUM(E122:E136)</f>
        <v>0</v>
      </c>
    </row>
    <row r="138" spans="1:5" s="20" customFormat="1" ht="29.25" customHeight="1">
      <c r="A138" s="20" t="s">
        <v>216</v>
      </c>
      <c r="E138" s="27"/>
    </row>
    <row r="139" spans="1:5">
      <c r="A139" s="19">
        <v>1300107727</v>
      </c>
      <c r="B139" s="19" t="s">
        <v>223</v>
      </c>
      <c r="C139" s="19">
        <v>8.6999999999999993</v>
      </c>
      <c r="D139" s="19" t="s">
        <v>224</v>
      </c>
      <c r="E139" s="24"/>
    </row>
    <row r="140" spans="1:5">
      <c r="A140" s="19">
        <v>1300105982</v>
      </c>
      <c r="B140" s="19" t="s">
        <v>272</v>
      </c>
      <c r="C140" s="19">
        <v>20</v>
      </c>
      <c r="D140" s="19" t="s">
        <v>226</v>
      </c>
      <c r="E140" s="24"/>
    </row>
    <row r="141" spans="1:5">
      <c r="A141" s="19">
        <v>1300106098</v>
      </c>
      <c r="B141" s="19" t="s">
        <v>227</v>
      </c>
      <c r="C141" s="19">
        <v>20</v>
      </c>
      <c r="D141" s="19" t="s">
        <v>189</v>
      </c>
      <c r="E141" s="24"/>
    </row>
    <row r="142" spans="1:5">
      <c r="A142" s="19">
        <v>1300107706</v>
      </c>
      <c r="B142" s="19" t="s">
        <v>285</v>
      </c>
      <c r="C142" s="19">
        <v>10</v>
      </c>
      <c r="D142" s="19" t="s">
        <v>221</v>
      </c>
      <c r="E142" s="24"/>
    </row>
    <row r="143" spans="1:5">
      <c r="A143" s="19">
        <v>1300107693</v>
      </c>
      <c r="B143" s="19" t="s">
        <v>273</v>
      </c>
      <c r="C143" s="19">
        <v>50</v>
      </c>
      <c r="D143" s="19" t="s">
        <v>221</v>
      </c>
      <c r="E143" s="24"/>
    </row>
    <row r="144" spans="1:5">
      <c r="A144" s="19">
        <v>1300107695</v>
      </c>
      <c r="B144" s="19" t="s">
        <v>286</v>
      </c>
      <c r="C144" s="19">
        <v>40</v>
      </c>
      <c r="D144" s="19" t="s">
        <v>221</v>
      </c>
      <c r="E144" s="24"/>
    </row>
    <row r="145" spans="1:5">
      <c r="A145" s="19" t="s">
        <v>244</v>
      </c>
      <c r="E145" s="24"/>
    </row>
    <row r="146" spans="1:5">
      <c r="B146" s="20" t="s">
        <v>299</v>
      </c>
      <c r="E146" s="33">
        <f>SUM(E139:E145)</f>
        <v>0</v>
      </c>
    </row>
    <row r="147" spans="1:5" s="20" customFormat="1" ht="31.5" customHeight="1">
      <c r="A147" s="20" t="s">
        <v>245</v>
      </c>
      <c r="E147" s="21"/>
    </row>
    <row r="148" spans="1:5">
      <c r="A148" s="19" t="s">
        <v>246</v>
      </c>
      <c r="B148" s="19" t="s">
        <v>287</v>
      </c>
      <c r="C148" s="19">
        <v>300</v>
      </c>
      <c r="D148" s="19" t="s">
        <v>288</v>
      </c>
      <c r="E148" s="24"/>
    </row>
    <row r="149" spans="1:5">
      <c r="A149" s="19">
        <v>54500200</v>
      </c>
      <c r="B149" s="19" t="s">
        <v>253</v>
      </c>
      <c r="C149" s="19">
        <v>25</v>
      </c>
      <c r="E149" s="24"/>
    </row>
    <row r="150" spans="1:5">
      <c r="A150" s="19">
        <v>54500200</v>
      </c>
      <c r="B150" s="19" t="s">
        <v>277</v>
      </c>
      <c r="C150" s="19">
        <v>3.6</v>
      </c>
      <c r="E150" s="24"/>
    </row>
    <row r="151" spans="1:5">
      <c r="A151" s="19" t="s">
        <v>246</v>
      </c>
      <c r="B151" s="19" t="s">
        <v>278</v>
      </c>
      <c r="C151" s="19">
        <v>10</v>
      </c>
      <c r="D151" s="19" t="s">
        <v>189</v>
      </c>
      <c r="E151" s="24"/>
    </row>
    <row r="152" spans="1:5">
      <c r="A152" s="19" t="s">
        <v>246</v>
      </c>
      <c r="B152" s="19" t="s">
        <v>289</v>
      </c>
      <c r="C152" s="19">
        <v>280</v>
      </c>
      <c r="D152" s="19" t="s">
        <v>189</v>
      </c>
      <c r="E152" s="24"/>
    </row>
    <row r="153" spans="1:5">
      <c r="A153" s="19">
        <v>1911260001</v>
      </c>
      <c r="B153" s="19" t="s">
        <v>276</v>
      </c>
      <c r="C153" s="19">
        <v>5</v>
      </c>
      <c r="E153" s="24"/>
    </row>
    <row r="154" spans="1:5">
      <c r="A154" s="19" t="s">
        <v>246</v>
      </c>
      <c r="B154" s="19" t="s">
        <v>290</v>
      </c>
      <c r="C154" s="19">
        <v>10</v>
      </c>
      <c r="D154" s="19" t="s">
        <v>189</v>
      </c>
      <c r="E154" s="24"/>
    </row>
    <row r="155" spans="1:5">
      <c r="B155" s="20" t="s">
        <v>300</v>
      </c>
      <c r="E155" s="33">
        <f>SUM(E148:E154)</f>
        <v>0</v>
      </c>
    </row>
    <row r="156" spans="1:5">
      <c r="E156" s="24"/>
    </row>
    <row r="157" spans="1:5">
      <c r="A157" s="52"/>
      <c r="B157" s="50" t="s">
        <v>304</v>
      </c>
      <c r="C157" s="52"/>
      <c r="D157" s="52"/>
      <c r="E157" s="53">
        <f>SUM(E137,E146,E155)</f>
        <v>0</v>
      </c>
    </row>
    <row r="158" spans="1:5">
      <c r="E158" s="24"/>
    </row>
    <row r="159" spans="1:5" s="20" customFormat="1" ht="30" customHeight="1">
      <c r="A159" s="47" t="s">
        <v>291</v>
      </c>
      <c r="B159" s="35"/>
      <c r="C159" s="35"/>
      <c r="D159" s="35"/>
      <c r="E159" s="48"/>
    </row>
    <row r="160" spans="1:5" s="20" customFormat="1" ht="29.25" customHeight="1">
      <c r="A160" s="20" t="s">
        <v>245</v>
      </c>
      <c r="E160" s="21"/>
    </row>
    <row r="161" spans="1:6">
      <c r="A161" s="19" t="s">
        <v>246</v>
      </c>
      <c r="B161" s="19" t="s">
        <v>292</v>
      </c>
      <c r="C161" s="19">
        <v>3</v>
      </c>
      <c r="D161" s="19" t="s">
        <v>189</v>
      </c>
      <c r="E161" s="24"/>
    </row>
    <row r="162" spans="1:6">
      <c r="A162" s="19" t="s">
        <v>246</v>
      </c>
      <c r="B162" s="19" t="s">
        <v>293</v>
      </c>
      <c r="C162" s="19">
        <v>3</v>
      </c>
      <c r="D162" s="19" t="s">
        <v>189</v>
      </c>
      <c r="E162" s="24"/>
    </row>
    <row r="163" spans="1:6">
      <c r="A163" s="19">
        <v>54500200</v>
      </c>
      <c r="B163" s="19" t="s">
        <v>253</v>
      </c>
      <c r="C163" s="19">
        <v>180</v>
      </c>
      <c r="E163" s="24"/>
    </row>
    <row r="164" spans="1:6">
      <c r="A164" s="19" t="s">
        <v>246</v>
      </c>
      <c r="B164" s="19" t="s">
        <v>294</v>
      </c>
      <c r="C164" s="19">
        <v>196</v>
      </c>
      <c r="D164" s="19" t="s">
        <v>189</v>
      </c>
      <c r="E164" s="24"/>
    </row>
    <row r="165" spans="1:6">
      <c r="A165" s="19" t="s">
        <v>246</v>
      </c>
      <c r="B165" s="19" t="s">
        <v>295</v>
      </c>
      <c r="C165" s="19">
        <v>340</v>
      </c>
      <c r="D165" s="19" t="s">
        <v>189</v>
      </c>
      <c r="E165" s="24"/>
    </row>
    <row r="166" spans="1:6">
      <c r="A166" s="19" t="s">
        <v>246</v>
      </c>
      <c r="B166" s="19" t="s">
        <v>296</v>
      </c>
      <c r="C166" s="19">
        <v>50</v>
      </c>
      <c r="D166" s="19" t="s">
        <v>189</v>
      </c>
      <c r="E166" s="24"/>
    </row>
    <row r="167" spans="1:6">
      <c r="A167" s="19">
        <v>54500200</v>
      </c>
      <c r="B167" s="19" t="s">
        <v>277</v>
      </c>
      <c r="C167" s="19">
        <v>12.6</v>
      </c>
      <c r="E167" s="24"/>
    </row>
    <row r="168" spans="1:6">
      <c r="A168" s="19">
        <v>1911260001</v>
      </c>
      <c r="B168" s="19" t="s">
        <v>276</v>
      </c>
      <c r="C168" s="19">
        <v>9.1999999999999993</v>
      </c>
      <c r="E168" s="24"/>
    </row>
    <row r="169" spans="1:6">
      <c r="A169" s="19" t="s">
        <v>246</v>
      </c>
      <c r="B169" s="130" t="s">
        <v>382</v>
      </c>
      <c r="C169" s="130">
        <v>1</v>
      </c>
      <c r="D169" s="130" t="s">
        <v>189</v>
      </c>
      <c r="E169" s="131"/>
      <c r="F169" s="130"/>
    </row>
    <row r="170" spans="1:6">
      <c r="B170" s="20" t="s">
        <v>300</v>
      </c>
      <c r="E170" s="33">
        <f>SUM(E161:E169)</f>
        <v>0</v>
      </c>
    </row>
    <row r="171" spans="1:6">
      <c r="E171" s="24"/>
    </row>
    <row r="172" spans="1:6">
      <c r="A172" s="34"/>
      <c r="B172" s="35" t="s">
        <v>305</v>
      </c>
      <c r="C172" s="34"/>
      <c r="D172" s="34"/>
      <c r="E172" s="36">
        <f>SUM(E170)</f>
        <v>0</v>
      </c>
    </row>
    <row r="173" spans="1:6">
      <c r="A173" s="28"/>
      <c r="E173" s="29"/>
    </row>
    <row r="174" spans="1:6" s="54" customFormat="1">
      <c r="A174" s="55"/>
      <c r="B174" s="56" t="s">
        <v>306</v>
      </c>
      <c r="C174" s="57"/>
      <c r="D174" s="57"/>
      <c r="E174" s="58">
        <f>SUM(E68,E118,E157,E172)</f>
        <v>0</v>
      </c>
    </row>
    <row r="175" spans="1:6">
      <c r="A175" s="28"/>
      <c r="E175" s="29"/>
    </row>
    <row r="176" spans="1:6" s="30" customFormat="1" ht="18.75">
      <c r="E176" s="3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93"/>
  <sheetViews>
    <sheetView workbookViewId="0"/>
  </sheetViews>
  <sheetFormatPr defaultRowHeight="15"/>
  <cols>
    <col min="1" max="1" width="11.28515625" bestFit="1" customWidth="1"/>
    <col min="2" max="2" width="45.28515625" customWidth="1"/>
    <col min="3" max="3" width="6.7109375" style="65" bestFit="1" customWidth="1"/>
    <col min="4" max="4" width="4.7109375" style="65" bestFit="1" customWidth="1"/>
    <col min="5" max="8" width="14.28515625" style="65" customWidth="1"/>
    <col min="9" max="9" width="67.28515625" style="65" customWidth="1"/>
  </cols>
  <sheetData>
    <row r="1" spans="1:9" s="61" customFormat="1">
      <c r="A1" s="59"/>
      <c r="B1" s="145" t="s">
        <v>309</v>
      </c>
      <c r="C1" s="145"/>
      <c r="D1" s="145"/>
      <c r="E1" s="145"/>
      <c r="F1" s="145"/>
      <c r="G1" s="60"/>
      <c r="H1" s="60"/>
      <c r="I1" s="60"/>
    </row>
    <row r="2" spans="1:9" s="61" customFormat="1">
      <c r="A2" s="59"/>
      <c r="B2" s="145" t="s">
        <v>310</v>
      </c>
      <c r="C2" s="145"/>
      <c r="D2" s="145"/>
      <c r="E2" s="145"/>
      <c r="F2" s="145"/>
      <c r="G2" s="60"/>
      <c r="H2" s="60"/>
      <c r="I2" s="60"/>
    </row>
    <row r="3" spans="1:9" s="61" customFormat="1">
      <c r="A3" s="59"/>
      <c r="B3" s="62" t="s">
        <v>311</v>
      </c>
      <c r="C3" s="60"/>
      <c r="D3" s="60"/>
      <c r="E3" s="60"/>
      <c r="F3" s="60"/>
      <c r="G3" s="60"/>
      <c r="H3" s="60"/>
      <c r="I3" s="60"/>
    </row>
    <row r="4" spans="1:9" s="61" customFormat="1">
      <c r="A4" s="59"/>
      <c r="B4" s="62" t="s">
        <v>312</v>
      </c>
      <c r="C4" s="60"/>
      <c r="D4" s="60"/>
      <c r="E4" s="60"/>
      <c r="F4" s="60"/>
      <c r="G4" s="60"/>
      <c r="H4" s="60"/>
      <c r="I4" s="60"/>
    </row>
    <row r="5" spans="1:9" s="61" customFormat="1">
      <c r="A5" s="59"/>
      <c r="B5" s="62"/>
      <c r="C5" s="60"/>
      <c r="D5" s="60"/>
      <c r="E5" s="60"/>
      <c r="F5" s="60"/>
      <c r="G5" s="60"/>
      <c r="H5" s="60"/>
      <c r="I5" s="60"/>
    </row>
    <row r="6" spans="1:9" s="61" customFormat="1">
      <c r="A6" s="59"/>
      <c r="B6" s="63" t="s">
        <v>394</v>
      </c>
      <c r="C6" s="60"/>
      <c r="D6" s="60"/>
      <c r="E6" s="60"/>
      <c r="F6" s="146">
        <v>43497</v>
      </c>
      <c r="H6" s="60"/>
      <c r="I6" s="60"/>
    </row>
    <row r="7" spans="1:9">
      <c r="A7" s="61"/>
      <c r="B7" s="63" t="s">
        <v>314</v>
      </c>
      <c r="C7" s="60"/>
      <c r="D7" s="60"/>
      <c r="E7" s="60"/>
      <c r="F7" s="64"/>
      <c r="G7" s="60"/>
      <c r="H7" s="60"/>
    </row>
    <row r="8" spans="1:9">
      <c r="A8" s="61"/>
      <c r="B8" s="61"/>
      <c r="C8" s="60"/>
      <c r="D8" s="60"/>
      <c r="E8" s="60"/>
      <c r="F8" s="60"/>
      <c r="G8" s="60"/>
      <c r="H8" s="60"/>
    </row>
    <row r="9" spans="1:9">
      <c r="A9" s="61"/>
      <c r="B9" s="61"/>
      <c r="C9" s="60"/>
      <c r="D9" s="60"/>
      <c r="E9" s="66"/>
      <c r="F9" s="66"/>
      <c r="G9" s="66"/>
      <c r="H9" s="60"/>
    </row>
    <row r="10" spans="1:9">
      <c r="A10" s="61" t="s">
        <v>315</v>
      </c>
      <c r="B10" s="67" t="s">
        <v>316</v>
      </c>
      <c r="C10" s="68"/>
      <c r="D10" s="68"/>
      <c r="E10" s="69"/>
      <c r="F10" s="69">
        <f>H36</f>
        <v>0</v>
      </c>
      <c r="G10" s="70"/>
      <c r="H10" s="60"/>
    </row>
    <row r="11" spans="1:9">
      <c r="A11" s="61"/>
      <c r="B11" s="71" t="s">
        <v>317</v>
      </c>
      <c r="C11" s="60"/>
      <c r="D11" s="60"/>
      <c r="E11" s="72"/>
      <c r="F11" s="73">
        <f>F10*0.27</f>
        <v>0</v>
      </c>
      <c r="G11" s="70"/>
      <c r="H11" s="60"/>
    </row>
    <row r="12" spans="1:9">
      <c r="A12" s="61" t="s">
        <v>318</v>
      </c>
      <c r="B12" s="67" t="s">
        <v>319</v>
      </c>
      <c r="C12" s="68"/>
      <c r="D12" s="68"/>
      <c r="E12" s="69"/>
      <c r="F12" s="69">
        <f>H44</f>
        <v>0</v>
      </c>
      <c r="G12" s="70"/>
      <c r="H12" s="60"/>
    </row>
    <row r="13" spans="1:9">
      <c r="A13" s="61"/>
      <c r="B13" s="71" t="s">
        <v>317</v>
      </c>
      <c r="C13" s="60"/>
      <c r="D13" s="60"/>
      <c r="E13" s="72"/>
      <c r="F13" s="73">
        <f>F12*0.27</f>
        <v>0</v>
      </c>
      <c r="G13" s="70"/>
      <c r="H13" s="60"/>
    </row>
    <row r="14" spans="1:9">
      <c r="A14" s="61" t="s">
        <v>320</v>
      </c>
      <c r="B14" s="67" t="s">
        <v>322</v>
      </c>
      <c r="C14" s="68"/>
      <c r="D14" s="68"/>
      <c r="E14" s="69"/>
      <c r="F14" s="69">
        <f>H53</f>
        <v>0</v>
      </c>
      <c r="G14" s="69"/>
      <c r="H14" s="60"/>
    </row>
    <row r="15" spans="1:9">
      <c r="A15" s="61"/>
      <c r="B15" s="71" t="s">
        <v>317</v>
      </c>
      <c r="C15" s="60"/>
      <c r="D15" s="60"/>
      <c r="E15" s="72"/>
      <c r="F15" s="73">
        <f>F14*0.27</f>
        <v>0</v>
      </c>
      <c r="G15" s="69"/>
      <c r="H15" s="60"/>
    </row>
    <row r="16" spans="1:9">
      <c r="A16" s="61" t="s">
        <v>321</v>
      </c>
      <c r="B16" s="67" t="s">
        <v>324</v>
      </c>
      <c r="C16" s="68"/>
      <c r="D16" s="68"/>
      <c r="E16" s="69"/>
      <c r="F16" s="69">
        <f>H72</f>
        <v>0</v>
      </c>
      <c r="G16" s="69"/>
      <c r="H16" s="60"/>
    </row>
    <row r="17" spans="1:9">
      <c r="A17" s="61"/>
      <c r="B17" s="71" t="s">
        <v>317</v>
      </c>
      <c r="C17" s="60"/>
      <c r="D17" s="60"/>
      <c r="E17" s="72"/>
      <c r="F17" s="73">
        <f>F16*0.27</f>
        <v>0</v>
      </c>
      <c r="G17" s="69"/>
      <c r="H17" s="60"/>
    </row>
    <row r="18" spans="1:9">
      <c r="A18" s="61" t="s">
        <v>323</v>
      </c>
      <c r="B18" s="67" t="s">
        <v>326</v>
      </c>
      <c r="C18" s="68"/>
      <c r="D18" s="68"/>
      <c r="E18" s="69"/>
      <c r="F18" s="69">
        <f>H89</f>
        <v>0</v>
      </c>
      <c r="G18" s="69"/>
      <c r="H18" s="60"/>
    </row>
    <row r="19" spans="1:9">
      <c r="A19" s="61"/>
      <c r="B19" s="71" t="s">
        <v>317</v>
      </c>
      <c r="C19" s="60"/>
      <c r="D19" s="60"/>
      <c r="E19" s="69"/>
      <c r="F19" s="73">
        <f>F18*0.27</f>
        <v>0</v>
      </c>
      <c r="G19" s="69"/>
      <c r="H19" s="60"/>
    </row>
    <row r="20" spans="1:9">
      <c r="A20" s="74"/>
      <c r="B20" s="74"/>
      <c r="C20" s="75"/>
      <c r="D20" s="75"/>
      <c r="E20" s="76"/>
      <c r="F20" s="76"/>
      <c r="G20" s="69"/>
      <c r="H20" s="60"/>
    </row>
    <row r="21" spans="1:9">
      <c r="A21" s="77"/>
      <c r="B21" s="78" t="s">
        <v>327</v>
      </c>
      <c r="C21" s="79"/>
      <c r="D21" s="79"/>
      <c r="E21" s="80"/>
      <c r="F21" s="80">
        <f>SUM(F10,F16,F12,F14,F18)</f>
        <v>0</v>
      </c>
      <c r="G21" s="81"/>
      <c r="H21" s="60"/>
    </row>
    <row r="22" spans="1:9">
      <c r="A22" s="77"/>
      <c r="B22" s="82" t="s">
        <v>317</v>
      </c>
      <c r="C22" s="79"/>
      <c r="D22" s="79"/>
      <c r="E22" s="80"/>
      <c r="F22" s="83">
        <f>SUM(F11,F13,F15,F17,F19)</f>
        <v>0</v>
      </c>
      <c r="G22" s="81"/>
      <c r="H22" s="60"/>
    </row>
    <row r="23" spans="1:9">
      <c r="A23" s="77"/>
      <c r="B23" s="84" t="s">
        <v>328</v>
      </c>
      <c r="C23" s="79"/>
      <c r="D23" s="79"/>
      <c r="E23" s="80"/>
      <c r="F23" s="80">
        <f>SUM(F21:F22)</f>
        <v>0</v>
      </c>
      <c r="G23" s="81"/>
      <c r="H23" s="60"/>
    </row>
    <row r="26" spans="1:9" ht="18.75">
      <c r="B26" s="85" t="s">
        <v>329</v>
      </c>
    </row>
    <row r="27" spans="1:9">
      <c r="B27" s="63" t="s">
        <v>313</v>
      </c>
    </row>
    <row r="29" spans="1:9">
      <c r="A29" s="86" t="s">
        <v>315</v>
      </c>
      <c r="B29" s="87" t="s">
        <v>371</v>
      </c>
      <c r="C29" s="88"/>
      <c r="D29" s="88"/>
      <c r="E29" s="88" t="s">
        <v>330</v>
      </c>
      <c r="F29" s="88" t="s">
        <v>331</v>
      </c>
      <c r="G29" s="88" t="s">
        <v>332</v>
      </c>
      <c r="H29" s="88" t="s">
        <v>333</v>
      </c>
    </row>
    <row r="30" spans="1:9" ht="30">
      <c r="A30" s="89"/>
      <c r="B30" s="62" t="s">
        <v>334</v>
      </c>
      <c r="C30" s="60">
        <v>17</v>
      </c>
      <c r="D30" s="60" t="s">
        <v>19</v>
      </c>
      <c r="E30" s="72"/>
      <c r="F30" s="90"/>
      <c r="G30" s="72">
        <f t="shared" ref="G30:G34" si="0">SUM(E30:F30)</f>
        <v>0</v>
      </c>
      <c r="H30" s="72">
        <f t="shared" ref="H30:H34" si="1">G30*C30</f>
        <v>0</v>
      </c>
    </row>
    <row r="31" spans="1:9">
      <c r="A31" s="89"/>
      <c r="B31" s="62" t="s">
        <v>335</v>
      </c>
      <c r="C31" s="60">
        <v>3</v>
      </c>
      <c r="D31" s="60" t="s">
        <v>19</v>
      </c>
      <c r="E31" s="72"/>
      <c r="F31" s="90"/>
      <c r="G31" s="72">
        <f t="shared" si="0"/>
        <v>0</v>
      </c>
      <c r="H31" s="72">
        <f t="shared" si="1"/>
        <v>0</v>
      </c>
    </row>
    <row r="32" spans="1:9">
      <c r="A32" s="89"/>
      <c r="B32" s="62" t="s">
        <v>336</v>
      </c>
      <c r="C32" s="60">
        <v>50</v>
      </c>
      <c r="D32" s="60" t="s">
        <v>19</v>
      </c>
      <c r="E32" s="72"/>
      <c r="F32" s="90"/>
      <c r="G32" s="72">
        <f t="shared" si="0"/>
        <v>0</v>
      </c>
      <c r="H32" s="72">
        <f t="shared" si="1"/>
        <v>0</v>
      </c>
      <c r="I32" s="128"/>
    </row>
    <row r="33" spans="1:8">
      <c r="A33" s="89"/>
      <c r="B33" s="62" t="s">
        <v>337</v>
      </c>
      <c r="C33" s="60">
        <v>55</v>
      </c>
      <c r="D33" s="60" t="s">
        <v>19</v>
      </c>
      <c r="E33" s="72"/>
      <c r="F33" s="90"/>
      <c r="G33" s="72">
        <f t="shared" si="0"/>
        <v>0</v>
      </c>
      <c r="H33" s="72">
        <f t="shared" si="1"/>
        <v>0</v>
      </c>
    </row>
    <row r="34" spans="1:8">
      <c r="A34" s="89"/>
      <c r="B34" s="62" t="s">
        <v>338</v>
      </c>
      <c r="C34" s="60">
        <v>100</v>
      </c>
      <c r="D34" s="60" t="s">
        <v>13</v>
      </c>
      <c r="E34" s="72"/>
      <c r="F34" s="90"/>
      <c r="G34" s="72">
        <f t="shared" si="0"/>
        <v>0</v>
      </c>
      <c r="H34" s="72">
        <f t="shared" si="1"/>
        <v>0</v>
      </c>
    </row>
    <row r="35" spans="1:8">
      <c r="A35" s="91"/>
      <c r="B35" s="92"/>
      <c r="C35" s="75"/>
      <c r="D35" s="75"/>
      <c r="E35" s="93"/>
      <c r="F35" s="94"/>
      <c r="G35" s="93"/>
      <c r="H35" s="93"/>
    </row>
    <row r="36" spans="1:8">
      <c r="A36" s="86"/>
      <c r="B36" s="87" t="s">
        <v>339</v>
      </c>
      <c r="C36" s="79"/>
      <c r="D36" s="79"/>
      <c r="E36" s="95"/>
      <c r="F36" s="95"/>
      <c r="G36" s="95"/>
      <c r="H36" s="80">
        <f>SUM(H30:H35)</f>
        <v>0</v>
      </c>
    </row>
    <row r="37" spans="1:8">
      <c r="A37" s="89"/>
      <c r="B37" s="96"/>
      <c r="C37" s="97"/>
      <c r="D37" s="97"/>
      <c r="E37" s="90"/>
      <c r="F37" s="90"/>
      <c r="G37" s="90"/>
      <c r="H37" s="90"/>
    </row>
    <row r="38" spans="1:8">
      <c r="A38" s="89"/>
      <c r="B38" s="62"/>
      <c r="C38" s="60"/>
      <c r="D38" s="60"/>
      <c r="E38" s="72"/>
      <c r="F38" s="90"/>
      <c r="G38" s="72"/>
      <c r="H38" s="72"/>
    </row>
    <row r="39" spans="1:8">
      <c r="A39" s="86" t="s">
        <v>318</v>
      </c>
      <c r="B39" s="87" t="s">
        <v>370</v>
      </c>
      <c r="C39" s="88"/>
      <c r="D39" s="88"/>
      <c r="E39" s="88"/>
      <c r="F39" s="88"/>
      <c r="G39" s="88"/>
      <c r="H39" s="88"/>
    </row>
    <row r="40" spans="1:8">
      <c r="A40" s="89"/>
      <c r="B40" s="98" t="s">
        <v>340</v>
      </c>
      <c r="C40" s="98">
        <v>7</v>
      </c>
      <c r="D40" s="98" t="s">
        <v>19</v>
      </c>
      <c r="E40" s="90"/>
      <c r="F40" s="90"/>
      <c r="G40" s="90">
        <f t="shared" ref="G40:G42" si="2">SUM(E40:F40)</f>
        <v>0</v>
      </c>
      <c r="H40" s="90">
        <f t="shared" ref="H40:H42" si="3">G40*C40</f>
        <v>0</v>
      </c>
    </row>
    <row r="41" spans="1:8">
      <c r="A41" s="89"/>
      <c r="B41" s="98" t="s">
        <v>341</v>
      </c>
      <c r="C41" s="98">
        <v>6</v>
      </c>
      <c r="D41" s="98" t="s">
        <v>19</v>
      </c>
      <c r="E41" s="90"/>
      <c r="F41" s="90"/>
      <c r="G41" s="90">
        <f t="shared" si="2"/>
        <v>0</v>
      </c>
      <c r="H41" s="90">
        <f t="shared" si="3"/>
        <v>0</v>
      </c>
    </row>
    <row r="42" spans="1:8">
      <c r="A42" s="89"/>
      <c r="B42" s="98" t="s">
        <v>342</v>
      </c>
      <c r="C42" s="98">
        <v>2</v>
      </c>
      <c r="D42" s="98" t="s">
        <v>19</v>
      </c>
      <c r="E42" s="90"/>
      <c r="F42" s="90"/>
      <c r="G42" s="90">
        <f t="shared" si="2"/>
        <v>0</v>
      </c>
      <c r="H42" s="90">
        <f t="shared" si="3"/>
        <v>0</v>
      </c>
    </row>
    <row r="43" spans="1:8">
      <c r="A43" s="91"/>
      <c r="B43" s="92"/>
      <c r="C43" s="75"/>
      <c r="D43" s="75"/>
      <c r="E43" s="93"/>
      <c r="F43" s="94"/>
      <c r="G43" s="93"/>
      <c r="H43" s="93"/>
    </row>
    <row r="44" spans="1:8">
      <c r="A44" s="86"/>
      <c r="B44" s="87" t="s">
        <v>343</v>
      </c>
      <c r="C44" s="79"/>
      <c r="D44" s="79"/>
      <c r="E44" s="95"/>
      <c r="F44" s="95"/>
      <c r="G44" s="95"/>
      <c r="H44" s="80">
        <f>SUM(H40:H43)</f>
        <v>0</v>
      </c>
    </row>
    <row r="45" spans="1:8">
      <c r="A45" s="89"/>
      <c r="B45" s="62"/>
      <c r="C45" s="60"/>
      <c r="D45" s="60"/>
      <c r="E45" s="72"/>
      <c r="F45" s="90"/>
      <c r="G45" s="72"/>
      <c r="H45" s="72"/>
    </row>
    <row r="46" spans="1:8">
      <c r="A46" s="89"/>
      <c r="B46" s="62"/>
      <c r="C46" s="60"/>
      <c r="D46" s="60"/>
      <c r="E46" s="72"/>
      <c r="F46" s="90"/>
      <c r="G46" s="72"/>
      <c r="H46" s="72"/>
    </row>
    <row r="47" spans="1:8">
      <c r="A47" s="86" t="s">
        <v>321</v>
      </c>
      <c r="B47" s="87" t="s">
        <v>379</v>
      </c>
      <c r="C47" s="88"/>
      <c r="D47" s="88"/>
      <c r="E47" s="88"/>
      <c r="F47" s="88"/>
      <c r="G47" s="88"/>
      <c r="H47" s="88"/>
    </row>
    <row r="48" spans="1:8">
      <c r="A48" s="100"/>
      <c r="B48" s="99" t="s">
        <v>344</v>
      </c>
      <c r="C48" s="97">
        <v>90</v>
      </c>
      <c r="D48" s="97" t="s">
        <v>13</v>
      </c>
      <c r="E48" s="90"/>
      <c r="F48" s="90"/>
      <c r="G48" s="90">
        <f t="shared" ref="G48" si="4">SUM(E48:F48)</f>
        <v>0</v>
      </c>
      <c r="H48" s="90">
        <f t="shared" ref="H48" si="5">G48*C48</f>
        <v>0</v>
      </c>
    </row>
    <row r="49" spans="1:8" ht="30">
      <c r="A49" s="100"/>
      <c r="B49" s="99" t="s">
        <v>387</v>
      </c>
      <c r="C49" s="97">
        <v>30</v>
      </c>
      <c r="D49" s="97" t="s">
        <v>13</v>
      </c>
      <c r="E49" s="90"/>
      <c r="F49" s="90"/>
      <c r="G49" s="90">
        <f t="shared" ref="G49" si="6">SUM(E49:F49)</f>
        <v>0</v>
      </c>
      <c r="H49" s="90">
        <f t="shared" ref="H49" si="7">G49*C49</f>
        <v>0</v>
      </c>
    </row>
    <row r="50" spans="1:8">
      <c r="A50" s="100"/>
      <c r="B50" s="129" t="s">
        <v>389</v>
      </c>
      <c r="C50" s="97">
        <v>575</v>
      </c>
      <c r="D50" s="97" t="s">
        <v>288</v>
      </c>
      <c r="E50" s="90"/>
      <c r="F50" s="90"/>
      <c r="G50" s="90">
        <f t="shared" ref="G50" si="8">SUM(E50:F50)</f>
        <v>0</v>
      </c>
      <c r="H50" s="90">
        <f t="shared" ref="H50" si="9">G50*C50</f>
        <v>0</v>
      </c>
    </row>
    <row r="51" spans="1:8">
      <c r="A51" s="100"/>
      <c r="B51" s="129" t="s">
        <v>381</v>
      </c>
      <c r="C51" s="97">
        <v>54</v>
      </c>
      <c r="D51" s="60" t="s">
        <v>40</v>
      </c>
      <c r="E51" s="90"/>
      <c r="F51" s="90"/>
      <c r="G51" s="90">
        <f t="shared" ref="G51:G52" si="10">SUM(E51:F51)</f>
        <v>0</v>
      </c>
      <c r="H51" s="90">
        <f t="shared" ref="H51:H52" si="11">G51*C51</f>
        <v>0</v>
      </c>
    </row>
    <row r="52" spans="1:8">
      <c r="A52" s="100"/>
      <c r="B52" s="129" t="s">
        <v>378</v>
      </c>
      <c r="C52" s="97">
        <v>25</v>
      </c>
      <c r="D52" s="97" t="s">
        <v>13</v>
      </c>
      <c r="E52" s="90"/>
      <c r="F52" s="90"/>
      <c r="G52" s="90">
        <f t="shared" si="10"/>
        <v>0</v>
      </c>
      <c r="H52" s="90">
        <f t="shared" si="11"/>
        <v>0</v>
      </c>
    </row>
    <row r="53" spans="1:8">
      <c r="A53" s="86"/>
      <c r="B53" s="101" t="s">
        <v>345</v>
      </c>
      <c r="C53" s="79"/>
      <c r="D53" s="79"/>
      <c r="E53" s="95"/>
      <c r="F53" s="95"/>
      <c r="G53" s="95"/>
      <c r="H53" s="80">
        <f>SUM(H48:H52)</f>
        <v>0</v>
      </c>
    </row>
    <row r="54" spans="1:8">
      <c r="A54" s="100"/>
      <c r="B54" s="62"/>
      <c r="C54" s="60"/>
      <c r="D54" s="60"/>
      <c r="E54" s="72"/>
      <c r="F54" s="90"/>
      <c r="G54" s="72"/>
      <c r="H54" s="72"/>
    </row>
    <row r="55" spans="1:8">
      <c r="A55" s="100"/>
      <c r="B55" s="62"/>
      <c r="C55" s="60"/>
      <c r="D55" s="60"/>
      <c r="E55" s="72"/>
      <c r="F55" s="90"/>
      <c r="G55" s="72"/>
      <c r="H55" s="72"/>
    </row>
    <row r="56" spans="1:8">
      <c r="A56" s="86" t="s">
        <v>323</v>
      </c>
      <c r="B56" s="87" t="s">
        <v>380</v>
      </c>
      <c r="C56" s="88"/>
      <c r="D56" s="88"/>
      <c r="E56" s="88"/>
      <c r="F56" s="88"/>
      <c r="G56" s="88"/>
      <c r="H56" s="88"/>
    </row>
    <row r="57" spans="1:8" ht="45">
      <c r="A57" s="89"/>
      <c r="B57" s="99" t="s">
        <v>346</v>
      </c>
      <c r="C57" s="97">
        <v>3</v>
      </c>
      <c r="D57" s="97" t="s">
        <v>19</v>
      </c>
      <c r="E57" s="90"/>
      <c r="F57" s="90"/>
      <c r="G57" s="90">
        <f t="shared" ref="G57:G69" si="12">SUM(E57:F57)</f>
        <v>0</v>
      </c>
      <c r="H57" s="90">
        <f t="shared" ref="H57:H70" si="13">G57*C57</f>
        <v>0</v>
      </c>
    </row>
    <row r="58" spans="1:8">
      <c r="A58" s="89"/>
      <c r="B58" s="99" t="s">
        <v>347</v>
      </c>
      <c r="C58" s="97">
        <v>3</v>
      </c>
      <c r="D58" s="97" t="s">
        <v>19</v>
      </c>
      <c r="E58" s="90"/>
      <c r="F58" s="90"/>
      <c r="G58" s="90">
        <f t="shared" si="12"/>
        <v>0</v>
      </c>
      <c r="H58" s="90">
        <f t="shared" si="13"/>
        <v>0</v>
      </c>
    </row>
    <row r="59" spans="1:8">
      <c r="A59" s="89"/>
      <c r="B59" s="99" t="s">
        <v>348</v>
      </c>
      <c r="C59" s="97">
        <v>1</v>
      </c>
      <c r="D59" s="97" t="s">
        <v>19</v>
      </c>
      <c r="E59" s="90"/>
      <c r="F59" s="90"/>
      <c r="G59" s="90">
        <f t="shared" ref="G59" si="14">SUM(E59:F59)</f>
        <v>0</v>
      </c>
      <c r="H59" s="90">
        <f t="shared" si="13"/>
        <v>0</v>
      </c>
    </row>
    <row r="60" spans="1:8" ht="30">
      <c r="A60" s="89"/>
      <c r="B60" s="99" t="s">
        <v>392</v>
      </c>
      <c r="C60" s="97">
        <v>3</v>
      </c>
      <c r="D60" s="97" t="s">
        <v>19</v>
      </c>
      <c r="E60" s="90"/>
      <c r="F60" s="90"/>
      <c r="G60" s="90">
        <f t="shared" ref="G60" si="15">SUM(E60:F60)</f>
        <v>0</v>
      </c>
      <c r="H60" s="90">
        <f t="shared" ref="H60" si="16">G60*C60</f>
        <v>0</v>
      </c>
    </row>
    <row r="61" spans="1:8" ht="30">
      <c r="A61" s="89"/>
      <c r="B61" s="99" t="s">
        <v>349</v>
      </c>
      <c r="C61" s="97">
        <v>4</v>
      </c>
      <c r="D61" s="97" t="s">
        <v>19</v>
      </c>
      <c r="E61" s="90"/>
      <c r="F61" s="90"/>
      <c r="G61" s="90">
        <f t="shared" si="12"/>
        <v>0</v>
      </c>
      <c r="H61" s="90">
        <f t="shared" si="13"/>
        <v>0</v>
      </c>
    </row>
    <row r="62" spans="1:8">
      <c r="A62" s="89"/>
      <c r="B62" s="99" t="s">
        <v>374</v>
      </c>
      <c r="C62" s="97">
        <v>18</v>
      </c>
      <c r="D62" s="97" t="s">
        <v>19</v>
      </c>
      <c r="E62" s="90"/>
      <c r="F62" s="90"/>
      <c r="G62" s="90">
        <f t="shared" si="12"/>
        <v>0</v>
      </c>
      <c r="H62" s="90">
        <f t="shared" si="13"/>
        <v>0</v>
      </c>
    </row>
    <row r="63" spans="1:8" ht="30">
      <c r="A63" s="89"/>
      <c r="B63" s="99" t="s">
        <v>373</v>
      </c>
      <c r="C63" s="97">
        <v>4</v>
      </c>
      <c r="D63" s="97" t="s">
        <v>19</v>
      </c>
      <c r="E63" s="90"/>
      <c r="F63" s="90"/>
      <c r="G63" s="90">
        <f t="shared" si="12"/>
        <v>0</v>
      </c>
      <c r="H63" s="90">
        <f t="shared" si="13"/>
        <v>0</v>
      </c>
    </row>
    <row r="64" spans="1:8" ht="30">
      <c r="A64" s="89"/>
      <c r="B64" s="99" t="s">
        <v>350</v>
      </c>
      <c r="C64" s="97">
        <v>8</v>
      </c>
      <c r="D64" s="97" t="s">
        <v>19</v>
      </c>
      <c r="E64" s="90"/>
      <c r="F64" s="90"/>
      <c r="G64" s="90">
        <f t="shared" si="12"/>
        <v>0</v>
      </c>
      <c r="H64" s="90">
        <f t="shared" si="13"/>
        <v>0</v>
      </c>
    </row>
    <row r="65" spans="1:8">
      <c r="A65" s="89"/>
      <c r="B65" s="99" t="s">
        <v>351</v>
      </c>
      <c r="C65" s="97">
        <v>10</v>
      </c>
      <c r="D65" s="97" t="s">
        <v>19</v>
      </c>
      <c r="E65" s="90"/>
      <c r="F65" s="90"/>
      <c r="G65" s="90">
        <f t="shared" si="12"/>
        <v>0</v>
      </c>
      <c r="H65" s="90">
        <f t="shared" si="13"/>
        <v>0</v>
      </c>
    </row>
    <row r="66" spans="1:8" ht="90">
      <c r="A66" s="89"/>
      <c r="B66" s="129" t="s">
        <v>376</v>
      </c>
      <c r="C66" s="97">
        <v>2</v>
      </c>
      <c r="D66" s="97" t="s">
        <v>19</v>
      </c>
      <c r="E66" s="90"/>
      <c r="F66" s="90"/>
      <c r="G66" s="90">
        <f t="shared" ref="G66:G67" si="17">SUM(E66:F66)</f>
        <v>0</v>
      </c>
      <c r="H66" s="90">
        <f t="shared" si="13"/>
        <v>0</v>
      </c>
    </row>
    <row r="67" spans="1:8" ht="30">
      <c r="A67" s="89"/>
      <c r="B67" s="129" t="s">
        <v>369</v>
      </c>
      <c r="C67" s="97">
        <v>1</v>
      </c>
      <c r="D67" s="97" t="s">
        <v>19</v>
      </c>
      <c r="E67" s="90"/>
      <c r="F67" s="90"/>
      <c r="G67" s="90">
        <f t="shared" si="17"/>
        <v>0</v>
      </c>
      <c r="H67" s="90">
        <f t="shared" si="13"/>
        <v>0</v>
      </c>
    </row>
    <row r="68" spans="1:8" ht="45">
      <c r="A68" s="89"/>
      <c r="B68" s="99" t="s">
        <v>393</v>
      </c>
      <c r="C68" s="97">
        <v>20</v>
      </c>
      <c r="D68" s="97" t="s">
        <v>19</v>
      </c>
      <c r="E68" s="90"/>
      <c r="F68" s="90"/>
      <c r="G68" s="90">
        <f t="shared" si="12"/>
        <v>0</v>
      </c>
      <c r="H68" s="90">
        <f t="shared" si="13"/>
        <v>0</v>
      </c>
    </row>
    <row r="69" spans="1:8">
      <c r="A69" s="89"/>
      <c r="B69" s="129" t="s">
        <v>352</v>
      </c>
      <c r="C69" s="97">
        <v>1</v>
      </c>
      <c r="D69" s="97" t="s">
        <v>19</v>
      </c>
      <c r="E69" s="90"/>
      <c r="F69" s="90"/>
      <c r="G69" s="90">
        <f t="shared" si="12"/>
        <v>0</v>
      </c>
      <c r="H69" s="90">
        <f t="shared" si="13"/>
        <v>0</v>
      </c>
    </row>
    <row r="70" spans="1:8" ht="30">
      <c r="A70" s="89"/>
      <c r="B70" s="99" t="s">
        <v>372</v>
      </c>
      <c r="C70" s="97">
        <v>1</v>
      </c>
      <c r="D70" s="97" t="s">
        <v>19</v>
      </c>
      <c r="E70" s="90"/>
      <c r="F70" s="90"/>
      <c r="G70" s="90">
        <f t="shared" ref="G70" si="18">SUM(E70:F70)</f>
        <v>0</v>
      </c>
      <c r="H70" s="90">
        <f t="shared" si="13"/>
        <v>0</v>
      </c>
    </row>
    <row r="71" spans="1:8">
      <c r="A71" s="91"/>
      <c r="B71" s="102"/>
      <c r="C71" s="103"/>
      <c r="D71" s="103"/>
      <c r="E71" s="103"/>
      <c r="F71" s="103"/>
      <c r="G71" s="93"/>
      <c r="H71" s="93"/>
    </row>
    <row r="72" spans="1:8">
      <c r="A72" s="86"/>
      <c r="B72" s="101" t="s">
        <v>353</v>
      </c>
      <c r="C72" s="79"/>
      <c r="D72" s="79"/>
      <c r="E72" s="95"/>
      <c r="F72" s="95"/>
      <c r="G72" s="95"/>
      <c r="H72" s="80">
        <f>SUM(H57:H71)</f>
        <v>0</v>
      </c>
    </row>
    <row r="73" spans="1:8">
      <c r="A73" s="100"/>
      <c r="B73" s="62"/>
      <c r="C73" s="60"/>
      <c r="D73" s="60"/>
      <c r="E73" s="72"/>
      <c r="F73" s="90"/>
      <c r="G73" s="72"/>
      <c r="H73" s="72"/>
    </row>
    <row r="74" spans="1:8">
      <c r="A74" s="100"/>
      <c r="B74" s="62"/>
      <c r="C74" s="60"/>
      <c r="D74" s="60"/>
      <c r="E74" s="72"/>
      <c r="F74" s="90"/>
      <c r="G74" s="72"/>
      <c r="H74" s="72"/>
    </row>
    <row r="75" spans="1:8">
      <c r="A75" s="104" t="s">
        <v>325</v>
      </c>
      <c r="B75" s="105" t="s">
        <v>326</v>
      </c>
      <c r="C75" s="106"/>
      <c r="D75" s="106"/>
      <c r="E75" s="106"/>
      <c r="F75" s="106"/>
      <c r="G75" s="106"/>
      <c r="H75" s="106"/>
    </row>
    <row r="76" spans="1:8">
      <c r="A76" s="107"/>
      <c r="B76" s="108" t="s">
        <v>354</v>
      </c>
      <c r="C76" s="60">
        <v>4000</v>
      </c>
      <c r="D76" s="60" t="s">
        <v>13</v>
      </c>
      <c r="E76" s="109"/>
      <c r="F76" s="109"/>
      <c r="G76" s="109">
        <f>SUM(E76:F76)</f>
        <v>0</v>
      </c>
      <c r="H76" s="109">
        <f>G76*C76</f>
        <v>0</v>
      </c>
    </row>
    <row r="77" spans="1:8">
      <c r="A77" s="107"/>
      <c r="B77" s="108"/>
      <c r="C77" s="60"/>
      <c r="D77" s="60"/>
      <c r="E77" s="109"/>
      <c r="F77" s="109"/>
      <c r="G77" s="109"/>
      <c r="H77" s="109"/>
    </row>
    <row r="78" spans="1:8">
      <c r="A78" s="107"/>
      <c r="B78" s="110" t="s">
        <v>355</v>
      </c>
      <c r="C78" s="60"/>
      <c r="D78" s="60"/>
      <c r="E78" s="109"/>
      <c r="F78" s="109"/>
      <c r="G78" s="109"/>
      <c r="H78" s="109"/>
    </row>
    <row r="79" spans="1:8">
      <c r="A79" s="107" t="s">
        <v>356</v>
      </c>
      <c r="B79" s="111" t="s">
        <v>357</v>
      </c>
      <c r="C79" s="60">
        <v>22</v>
      </c>
      <c r="D79" s="60" t="s">
        <v>19</v>
      </c>
      <c r="E79" s="109"/>
      <c r="F79" s="109"/>
      <c r="G79" s="109">
        <f>SUM(E79:F79)</f>
        <v>0</v>
      </c>
      <c r="H79" s="109">
        <f>G79*C79</f>
        <v>0</v>
      </c>
    </row>
    <row r="80" spans="1:8">
      <c r="A80" s="107"/>
      <c r="B80" s="110" t="s">
        <v>358</v>
      </c>
      <c r="C80" s="60"/>
      <c r="D80" s="60"/>
      <c r="E80" s="109"/>
      <c r="F80" s="109"/>
      <c r="G80" s="109"/>
      <c r="H80" s="109"/>
    </row>
    <row r="81" spans="1:9">
      <c r="A81" s="107" t="s">
        <v>359</v>
      </c>
      <c r="B81" s="110" t="s">
        <v>360</v>
      </c>
      <c r="C81" s="112"/>
      <c r="D81" s="112"/>
      <c r="E81" s="109"/>
      <c r="F81" s="109"/>
      <c r="G81" s="109"/>
      <c r="H81" s="109"/>
    </row>
    <row r="82" spans="1:9" ht="30">
      <c r="A82" s="113"/>
      <c r="B82" s="111" t="s">
        <v>361</v>
      </c>
      <c r="C82" s="60">
        <v>3000</v>
      </c>
      <c r="D82" s="60" t="s">
        <v>19</v>
      </c>
      <c r="E82" s="114"/>
      <c r="F82" s="114"/>
      <c r="G82" s="109">
        <f>SUM(E82:F82)</f>
        <v>0</v>
      </c>
      <c r="H82" s="109">
        <f>G82*C82</f>
        <v>0</v>
      </c>
    </row>
    <row r="83" spans="1:9">
      <c r="A83" s="113"/>
      <c r="B83" s="110" t="s">
        <v>362</v>
      </c>
      <c r="C83" s="112"/>
      <c r="D83" s="112"/>
      <c r="E83" s="114"/>
      <c r="F83" s="114"/>
      <c r="G83" s="109"/>
      <c r="H83" s="109"/>
    </row>
    <row r="84" spans="1:9">
      <c r="A84" s="107" t="s">
        <v>363</v>
      </c>
      <c r="B84" s="110" t="s">
        <v>364</v>
      </c>
      <c r="C84" s="112"/>
      <c r="D84" s="112"/>
      <c r="E84" s="114"/>
      <c r="F84" s="114"/>
      <c r="G84" s="109"/>
      <c r="H84" s="109"/>
    </row>
    <row r="85" spans="1:9" ht="30">
      <c r="A85" s="113"/>
      <c r="B85" s="111" t="s">
        <v>365</v>
      </c>
      <c r="C85" s="60">
        <v>3000</v>
      </c>
      <c r="D85" s="60" t="s">
        <v>19</v>
      </c>
      <c r="E85" s="114"/>
      <c r="F85" s="114"/>
      <c r="G85" s="109">
        <f>SUM(E85:F85)</f>
        <v>0</v>
      </c>
      <c r="H85" s="109">
        <f>G85*C85</f>
        <v>0</v>
      </c>
    </row>
    <row r="86" spans="1:9">
      <c r="A86" s="115"/>
      <c r="B86" s="110" t="s">
        <v>362</v>
      </c>
      <c r="C86" s="60"/>
      <c r="D86" s="60"/>
      <c r="E86" s="109"/>
      <c r="F86" s="109"/>
      <c r="G86" s="109"/>
      <c r="H86" s="109"/>
    </row>
    <row r="87" spans="1:9">
      <c r="A87" s="116"/>
      <c r="B87" s="62" t="s">
        <v>377</v>
      </c>
      <c r="C87" s="60">
        <v>5000</v>
      </c>
      <c r="D87" s="60" t="s">
        <v>13</v>
      </c>
      <c r="E87" s="109"/>
      <c r="F87" s="109"/>
      <c r="G87" s="109">
        <f>SUM(E87:F87)</f>
        <v>0</v>
      </c>
      <c r="H87" s="109">
        <f>G87*C87</f>
        <v>0</v>
      </c>
      <c r="I87" s="128"/>
    </row>
    <row r="88" spans="1:9">
      <c r="A88" s="117"/>
      <c r="B88" s="92"/>
      <c r="C88" s="75"/>
      <c r="D88" s="75"/>
      <c r="E88" s="118"/>
      <c r="F88" s="118"/>
      <c r="G88" s="118"/>
      <c r="H88" s="118"/>
      <c r="I88" s="128"/>
    </row>
    <row r="89" spans="1:9">
      <c r="A89" s="104"/>
      <c r="B89" s="119" t="s">
        <v>366</v>
      </c>
      <c r="C89" s="120"/>
      <c r="D89" s="120"/>
      <c r="E89" s="121"/>
      <c r="F89" s="121"/>
      <c r="G89" s="121"/>
      <c r="H89" s="122">
        <f>SUM(H76:H88)</f>
        <v>0</v>
      </c>
    </row>
    <row r="90" spans="1:9">
      <c r="A90" s="100"/>
      <c r="B90" s="62"/>
      <c r="C90" s="60"/>
      <c r="D90" s="60"/>
      <c r="E90" s="72"/>
      <c r="F90" s="90"/>
      <c r="G90" s="72"/>
      <c r="H90" s="72"/>
    </row>
    <row r="91" spans="1:9">
      <c r="A91" s="123"/>
      <c r="B91" s="62"/>
      <c r="C91" s="97"/>
      <c r="D91" s="60"/>
      <c r="E91" s="72"/>
      <c r="F91" s="90"/>
      <c r="G91" s="72"/>
      <c r="H91" s="72"/>
    </row>
    <row r="92" spans="1:9">
      <c r="A92" s="123"/>
      <c r="B92" s="62"/>
      <c r="C92" s="60"/>
      <c r="D92" s="60"/>
      <c r="E92" s="60"/>
      <c r="F92" s="60"/>
      <c r="G92" s="60"/>
      <c r="H92" s="60"/>
    </row>
    <row r="93" spans="1:9">
      <c r="A93" s="124"/>
      <c r="B93" s="125" t="s">
        <v>368</v>
      </c>
      <c r="C93" s="126"/>
      <c r="D93" s="126"/>
      <c r="E93" s="126"/>
      <c r="F93" s="126"/>
      <c r="G93" s="126"/>
      <c r="H93" s="127">
        <f>SUM(H89,H53,H72,H44,H36)</f>
        <v>0</v>
      </c>
    </row>
  </sheetData>
  <mergeCells count="2">
    <mergeCell ref="B1:F1"/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C16" sqref="C16"/>
    </sheetView>
  </sheetViews>
  <sheetFormatPr defaultRowHeight="15.75"/>
  <cols>
    <col min="1" max="1" width="36.42578125" style="10" customWidth="1"/>
    <col min="2" max="3" width="20.7109375" style="10" customWidth="1"/>
    <col min="4" max="16384" width="9.140625" style="10"/>
  </cols>
  <sheetData>
    <row r="1" spans="1:3" s="11" customFormat="1">
      <c r="A1" s="11" t="s">
        <v>0</v>
      </c>
      <c r="B1" s="12" t="s">
        <v>1</v>
      </c>
      <c r="C1" s="12" t="s">
        <v>2</v>
      </c>
    </row>
    <row r="2" spans="1:3">
      <c r="A2" s="10" t="s">
        <v>22</v>
      </c>
      <c r="B2" s="10">
        <f>'Felvonulási létesítmények'!H8</f>
        <v>0</v>
      </c>
      <c r="C2" s="10">
        <f>'Felvonulási létesítmények'!I8</f>
        <v>0</v>
      </c>
    </row>
    <row r="3" spans="1:3">
      <c r="A3" s="10" t="s">
        <v>32</v>
      </c>
      <c r="B3" s="10">
        <f>Költségtérítések!H10</f>
        <v>0</v>
      </c>
      <c r="C3" s="10">
        <f>Költségtérítések!I10</f>
        <v>0</v>
      </c>
    </row>
    <row r="4" spans="1:3">
      <c r="A4" s="10" t="s">
        <v>77</v>
      </c>
      <c r="B4" s="10">
        <f>'Irtás, föld- és sziklamunka'!H44</f>
        <v>0</v>
      </c>
      <c r="C4" s="10">
        <f>'Irtás, föld- és sziklamunka'!I44</f>
        <v>0</v>
      </c>
    </row>
    <row r="5" spans="1:3">
      <c r="A5" s="10" t="s">
        <v>80</v>
      </c>
      <c r="B5" s="10">
        <f>'Szivárgóépítés, alagcsövezés'!H4</f>
        <v>0</v>
      </c>
      <c r="C5" s="10">
        <f>'Szivárgóépítés, alagcsövezés'!I4</f>
        <v>0</v>
      </c>
    </row>
    <row r="6" spans="1:3" ht="31.5">
      <c r="A6" s="10" t="s">
        <v>82</v>
      </c>
      <c r="B6" s="10">
        <f>'Hideg- és melegburkolatok készí'!H4</f>
        <v>0</v>
      </c>
      <c r="C6" s="10">
        <f>'Hideg- és melegburkolatok készí'!I4</f>
        <v>0</v>
      </c>
    </row>
    <row r="7" spans="1:3">
      <c r="A7" s="10" t="s">
        <v>107</v>
      </c>
      <c r="B7" s="10">
        <f>'Közműcsatorna-építés'!H26</f>
        <v>0</v>
      </c>
      <c r="C7" s="10">
        <f>'Közműcsatorna-építés'!I26</f>
        <v>0</v>
      </c>
    </row>
    <row r="8" spans="1:3" ht="31.5">
      <c r="A8" s="10" t="s">
        <v>113</v>
      </c>
      <c r="B8" s="10">
        <f>'Közműcsővezetékek és -szerelvén'!H6</f>
        <v>0</v>
      </c>
      <c r="C8" s="10">
        <f>'Közműcsővezetékek és -szerelvén'!I6</f>
        <v>0</v>
      </c>
    </row>
    <row r="9" spans="1:3" ht="31.5">
      <c r="A9" s="10" t="s">
        <v>118</v>
      </c>
      <c r="B9" s="10">
        <f>'Útburkolatalap és makadámburkol'!H6</f>
        <v>0</v>
      </c>
      <c r="C9" s="10">
        <f>'Útburkolatalap és makadámburkol'!I6</f>
        <v>0</v>
      </c>
    </row>
    <row r="10" spans="1:3">
      <c r="A10" s="10" t="s">
        <v>137</v>
      </c>
      <c r="B10" s="10">
        <f>'Kőburkolat készítése'!H24</f>
        <v>0</v>
      </c>
      <c r="C10" s="10">
        <f>'Kőburkolat készítése'!I24</f>
        <v>0</v>
      </c>
    </row>
    <row r="11" spans="1:3" ht="31.5">
      <c r="A11" s="10" t="s">
        <v>142</v>
      </c>
      <c r="B11" s="10">
        <f>'Bitumenes alap és makadámburkol'!H6</f>
        <v>0</v>
      </c>
      <c r="C11" s="10">
        <f>'Bitumenes alap és makadámburkol'!I6</f>
        <v>0</v>
      </c>
    </row>
    <row r="12" spans="1:3">
      <c r="A12" s="10" t="s">
        <v>160</v>
      </c>
      <c r="B12" s="10">
        <f>'Út- és vasúti pályatartozékok k'!H18</f>
        <v>0</v>
      </c>
      <c r="C12" s="10">
        <f>'Út- és vasúti pályatartozékok k'!I18</f>
        <v>0</v>
      </c>
    </row>
    <row r="13" spans="1:3">
      <c r="A13" s="10" t="s">
        <v>307</v>
      </c>
      <c r="B13" s="10">
        <f>SUM(Elektromos!E57,Elektromos!E108,Elektromos!E146)</f>
        <v>0</v>
      </c>
      <c r="C13" s="10">
        <f>SUM(Elektromos!E30,Elektromos!E95,Elektromos!E137)</f>
        <v>0</v>
      </c>
    </row>
    <row r="14" spans="1:3" ht="31.5">
      <c r="A14" s="10" t="s">
        <v>308</v>
      </c>
      <c r="C14" s="10">
        <f>SUM(Elektromos!E66,Elektromos!E116,Elektromos!E155,Elektromos!E170)</f>
        <v>0</v>
      </c>
    </row>
    <row r="15" spans="1:3">
      <c r="A15" s="10" t="s">
        <v>375</v>
      </c>
      <c r="C15" s="10">
        <f>Könyezetrendezés!H93</f>
        <v>0</v>
      </c>
    </row>
    <row r="16" spans="1:3" s="11" customFormat="1">
      <c r="A16" s="11" t="s">
        <v>161</v>
      </c>
      <c r="B16" s="11">
        <f>ROUND(SUM(B2:B14),0)</f>
        <v>0</v>
      </c>
      <c r="C16" s="11">
        <f>ROUND(SUM(C2:C15), 0)</f>
        <v>0</v>
      </c>
    </row>
  </sheetData>
  <pageMargins left="1" right="1" top="1" bottom="1" header="0.41666666666666669" footer="0.41666666666666669"/>
  <pageSetup paperSize="9" orientation="portrait" useFirstPageNumber="1" horizontalDpi="0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8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>
      <c r="A2" s="7">
        <v>1</v>
      </c>
      <c r="B2" s="1" t="s">
        <v>12</v>
      </c>
      <c r="C2" s="1" t="s">
        <v>14</v>
      </c>
      <c r="D2" s="5">
        <v>50</v>
      </c>
      <c r="E2" s="1" t="s">
        <v>13</v>
      </c>
      <c r="H2" s="5">
        <f>ROUND(D2*F2, 0)</f>
        <v>0</v>
      </c>
      <c r="I2" s="5">
        <f>ROUND(D2*G2, 0)</f>
        <v>0</v>
      </c>
    </row>
    <row r="4" spans="1:9" ht="102">
      <c r="A4" s="7">
        <v>2</v>
      </c>
      <c r="B4" s="1" t="s">
        <v>15</v>
      </c>
      <c r="C4" s="1" t="s">
        <v>17</v>
      </c>
      <c r="D4" s="5">
        <v>300</v>
      </c>
      <c r="E4" s="1" t="s">
        <v>16</v>
      </c>
      <c r="H4" s="5">
        <f>ROUND(D4*F4, 0)</f>
        <v>0</v>
      </c>
      <c r="I4" s="5">
        <f>ROUND(D4*G4, 0)</f>
        <v>0</v>
      </c>
    </row>
    <row r="6" spans="1:9" ht="51">
      <c r="A6" s="7">
        <v>3</v>
      </c>
      <c r="B6" s="1" t="s">
        <v>18</v>
      </c>
      <c r="C6" s="1" t="s">
        <v>20</v>
      </c>
      <c r="D6" s="5">
        <v>12</v>
      </c>
      <c r="E6" s="1" t="s">
        <v>19</v>
      </c>
      <c r="H6" s="5">
        <f>ROUND(D6*F6, 0)</f>
        <v>0</v>
      </c>
      <c r="I6" s="5">
        <f>ROUND(D6*G6, 0)</f>
        <v>0</v>
      </c>
    </row>
    <row r="8" spans="1:9" s="8" customFormat="1">
      <c r="A8" s="6"/>
      <c r="B8" s="2"/>
      <c r="C8" s="2" t="s">
        <v>21</v>
      </c>
      <c r="D8" s="4"/>
      <c r="E8" s="2"/>
      <c r="F8" s="4"/>
      <c r="G8" s="4"/>
      <c r="H8" s="4">
        <f>ROUND(SUM(H2:H7),0)</f>
        <v>0</v>
      </c>
      <c r="I8" s="4">
        <f>ROUND(SUM(I2:I7),0)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25.5">
      <c r="A2" s="7">
        <v>1</v>
      </c>
      <c r="B2" s="1" t="s">
        <v>23</v>
      </c>
      <c r="C2" s="1" t="s">
        <v>25</v>
      </c>
      <c r="D2" s="5">
        <v>20</v>
      </c>
      <c r="E2" s="1" t="s">
        <v>24</v>
      </c>
      <c r="H2" s="5">
        <f>ROUND(D2*F2, 0)</f>
        <v>0</v>
      </c>
      <c r="I2" s="5">
        <f>ROUND(D2*G2, 0)</f>
        <v>0</v>
      </c>
    </row>
    <row r="4" spans="1:9" ht="38.25">
      <c r="A4" s="7">
        <v>2</v>
      </c>
      <c r="B4" s="1" t="s">
        <v>26</v>
      </c>
      <c r="C4" s="1" t="s">
        <v>27</v>
      </c>
      <c r="D4" s="5">
        <v>1</v>
      </c>
      <c r="E4" s="1" t="s">
        <v>19</v>
      </c>
      <c r="H4" s="5">
        <f>ROUND(D4*F4, 0)</f>
        <v>0</v>
      </c>
      <c r="I4" s="5">
        <f>ROUND(D4*G4, 0)</f>
        <v>0</v>
      </c>
    </row>
    <row r="6" spans="1:9" ht="25.5">
      <c r="A6" s="7">
        <v>3</v>
      </c>
      <c r="B6" s="1" t="s">
        <v>28</v>
      </c>
      <c r="C6" s="1" t="s">
        <v>29</v>
      </c>
      <c r="D6" s="5">
        <v>4</v>
      </c>
      <c r="E6" s="1" t="s">
        <v>19</v>
      </c>
      <c r="H6" s="5">
        <f>ROUND(D6*F6, 0)</f>
        <v>0</v>
      </c>
      <c r="I6" s="5">
        <f>ROUND(D6*G6, 0)</f>
        <v>0</v>
      </c>
    </row>
    <row r="8" spans="1:9" ht="38.25">
      <c r="A8" s="7">
        <v>4</v>
      </c>
      <c r="B8" s="1" t="s">
        <v>30</v>
      </c>
      <c r="C8" s="1" t="s">
        <v>31</v>
      </c>
      <c r="D8" s="5">
        <v>4</v>
      </c>
      <c r="E8" s="1" t="s">
        <v>19</v>
      </c>
      <c r="H8" s="5">
        <f>ROUND(D8*F8, 0)</f>
        <v>0</v>
      </c>
      <c r="I8" s="5">
        <f>ROUND(D8*G8, 0)</f>
        <v>0</v>
      </c>
    </row>
    <row r="10" spans="1:9" s="8" customFormat="1">
      <c r="A10" s="6"/>
      <c r="B10" s="2"/>
      <c r="C10" s="2" t="s">
        <v>21</v>
      </c>
      <c r="D10" s="4"/>
      <c r="E10" s="2"/>
      <c r="F10" s="4"/>
      <c r="G10" s="4"/>
      <c r="H10" s="4">
        <f>ROUND(SUM(H2:H9),0)</f>
        <v>0</v>
      </c>
      <c r="I10" s="4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44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>
      <c r="A2" s="7">
        <v>1</v>
      </c>
      <c r="B2" s="1" t="s">
        <v>33</v>
      </c>
      <c r="C2" s="1" t="s">
        <v>34</v>
      </c>
      <c r="D2" s="5">
        <v>4</v>
      </c>
      <c r="E2" s="1" t="s">
        <v>19</v>
      </c>
      <c r="H2" s="5">
        <f>ROUND(D2*F2, 0)</f>
        <v>0</v>
      </c>
      <c r="I2" s="5">
        <f>ROUND(D2*G2, 0)</f>
        <v>0</v>
      </c>
    </row>
    <row r="4" spans="1:9" ht="51">
      <c r="A4" s="7">
        <v>2</v>
      </c>
      <c r="B4" s="1" t="s">
        <v>35</v>
      </c>
      <c r="C4" s="1" t="s">
        <v>36</v>
      </c>
      <c r="D4" s="134">
        <v>5</v>
      </c>
      <c r="E4" s="1" t="s">
        <v>19</v>
      </c>
      <c r="H4" s="5">
        <f>ROUND(D4*F4, 0)</f>
        <v>0</v>
      </c>
      <c r="I4" s="5">
        <f>ROUND(D4*G4, 0)</f>
        <v>0</v>
      </c>
    </row>
    <row r="6" spans="1:9" ht="51">
      <c r="A6" s="7">
        <v>3</v>
      </c>
      <c r="B6" s="1" t="s">
        <v>37</v>
      </c>
      <c r="C6" s="1" t="s">
        <v>38</v>
      </c>
      <c r="D6" s="5">
        <v>8</v>
      </c>
      <c r="E6" s="1" t="s">
        <v>19</v>
      </c>
      <c r="H6" s="5">
        <f>ROUND(D6*F6, 0)</f>
        <v>0</v>
      </c>
      <c r="I6" s="5">
        <f>ROUND(D6*G6, 0)</f>
        <v>0</v>
      </c>
    </row>
    <row r="8" spans="1:9" ht="38.25">
      <c r="A8" s="7">
        <v>4</v>
      </c>
      <c r="B8" s="1" t="s">
        <v>39</v>
      </c>
      <c r="C8" s="1" t="s">
        <v>41</v>
      </c>
      <c r="D8" s="5">
        <v>9</v>
      </c>
      <c r="E8" s="1" t="s">
        <v>40</v>
      </c>
      <c r="H8" s="5">
        <f>ROUND(D8*F8, 0)</f>
        <v>0</v>
      </c>
      <c r="I8" s="5">
        <f>ROUND(D8*G8, 0)</f>
        <v>0</v>
      </c>
    </row>
    <row r="10" spans="1:9" ht="51">
      <c r="A10" s="7">
        <v>5</v>
      </c>
      <c r="B10" s="1" t="s">
        <v>42</v>
      </c>
      <c r="C10" s="1" t="s">
        <v>44</v>
      </c>
      <c r="D10" s="5">
        <v>530.9</v>
      </c>
      <c r="E10" s="1" t="s">
        <v>43</v>
      </c>
      <c r="H10" s="5">
        <f>ROUND(D10*F10, 0)</f>
        <v>0</v>
      </c>
      <c r="I10" s="5">
        <f>ROUND(D10*G10, 0)</f>
        <v>0</v>
      </c>
    </row>
    <row r="12" spans="1:9" ht="25.5">
      <c r="A12" s="7">
        <v>6</v>
      </c>
      <c r="B12" s="1" t="s">
        <v>45</v>
      </c>
      <c r="C12" s="1" t="s">
        <v>46</v>
      </c>
      <c r="D12" s="5">
        <v>50</v>
      </c>
      <c r="E12" s="1" t="s">
        <v>40</v>
      </c>
      <c r="H12" s="5">
        <f>ROUND(D12*F12, 0)</f>
        <v>0</v>
      </c>
      <c r="I12" s="5">
        <f>ROUND(D12*G12, 0)</f>
        <v>0</v>
      </c>
    </row>
    <row r="14" spans="1:9" ht="51">
      <c r="A14" s="7">
        <v>7</v>
      </c>
      <c r="B14" s="1" t="s">
        <v>47</v>
      </c>
      <c r="C14" s="1" t="s">
        <v>48</v>
      </c>
      <c r="D14" s="5">
        <v>80</v>
      </c>
      <c r="E14" s="1" t="s">
        <v>40</v>
      </c>
      <c r="H14" s="5">
        <f>ROUND(D14*F14, 0)</f>
        <v>0</v>
      </c>
      <c r="I14" s="5">
        <f>ROUND(D14*G14, 0)</f>
        <v>0</v>
      </c>
    </row>
    <row r="16" spans="1:9" ht="76.5">
      <c r="A16" s="7">
        <v>8</v>
      </c>
      <c r="B16" s="1" t="s">
        <v>49</v>
      </c>
      <c r="C16" s="1" t="s">
        <v>50</v>
      </c>
      <c r="D16" s="5">
        <v>1750</v>
      </c>
      <c r="E16" s="1" t="s">
        <v>40</v>
      </c>
      <c r="H16" s="5">
        <f>ROUND(D16*F16, 0)</f>
        <v>0</v>
      </c>
      <c r="I16" s="5">
        <f>ROUND(D16*G16, 0)</f>
        <v>0</v>
      </c>
    </row>
    <row r="18" spans="1:9" ht="76.5">
      <c r="A18" s="7">
        <v>9</v>
      </c>
      <c r="B18" s="1" t="s">
        <v>51</v>
      </c>
      <c r="C18" s="1" t="s">
        <v>52</v>
      </c>
      <c r="D18" s="5">
        <v>40</v>
      </c>
      <c r="E18" s="1" t="s">
        <v>40</v>
      </c>
      <c r="H18" s="5">
        <f>ROUND(D18*F18, 0)</f>
        <v>0</v>
      </c>
      <c r="I18" s="5">
        <f>ROUND(D18*G18, 0)</f>
        <v>0</v>
      </c>
    </row>
    <row r="20" spans="1:9" ht="76.5">
      <c r="A20" s="7">
        <v>10</v>
      </c>
      <c r="B20" s="1" t="s">
        <v>53</v>
      </c>
      <c r="C20" s="1" t="s">
        <v>54</v>
      </c>
      <c r="D20" s="5">
        <v>39</v>
      </c>
      <c r="E20" s="1" t="s">
        <v>40</v>
      </c>
      <c r="H20" s="5">
        <f>ROUND(D20*F20, 0)</f>
        <v>0</v>
      </c>
      <c r="I20" s="5">
        <f>ROUND(D20*G20, 0)</f>
        <v>0</v>
      </c>
    </row>
    <row r="22" spans="1:9" ht="63.75">
      <c r="A22" s="7">
        <v>11</v>
      </c>
      <c r="B22" s="1" t="s">
        <v>55</v>
      </c>
      <c r="C22" s="1" t="s">
        <v>56</v>
      </c>
      <c r="D22" s="5">
        <v>4900</v>
      </c>
      <c r="E22" s="1" t="s">
        <v>13</v>
      </c>
      <c r="H22" s="5">
        <f>ROUND(D22*F22, 0)</f>
        <v>0</v>
      </c>
      <c r="I22" s="5">
        <f>ROUND(D22*G22, 0)</f>
        <v>0</v>
      </c>
    </row>
    <row r="24" spans="1:9" ht="63.75">
      <c r="A24" s="7">
        <v>12</v>
      </c>
      <c r="B24" s="1" t="s">
        <v>57</v>
      </c>
      <c r="C24" s="1" t="s">
        <v>58</v>
      </c>
      <c r="D24" s="5">
        <v>125</v>
      </c>
      <c r="E24" s="1" t="s">
        <v>40</v>
      </c>
      <c r="H24" s="5">
        <f>ROUND(D24*F24, 0)</f>
        <v>0</v>
      </c>
      <c r="I24" s="5">
        <f>ROUND(D24*G24, 0)</f>
        <v>0</v>
      </c>
    </row>
    <row r="26" spans="1:9" ht="51">
      <c r="A26" s="7">
        <v>13</v>
      </c>
      <c r="B26" s="1" t="s">
        <v>59</v>
      </c>
      <c r="C26" s="1" t="s">
        <v>60</v>
      </c>
      <c r="D26" s="5">
        <v>823</v>
      </c>
      <c r="E26" s="1" t="s">
        <v>40</v>
      </c>
      <c r="H26" s="5">
        <f>ROUND(D26*F26, 0)</f>
        <v>0</v>
      </c>
      <c r="I26" s="5">
        <f>ROUND(D26*G26, 0)</f>
        <v>0</v>
      </c>
    </row>
    <row r="28" spans="1:9" ht="38.25">
      <c r="A28" s="7">
        <v>14</v>
      </c>
      <c r="B28" s="1" t="s">
        <v>61</v>
      </c>
      <c r="C28" s="1" t="s">
        <v>62</v>
      </c>
      <c r="D28" s="5">
        <v>4120</v>
      </c>
      <c r="E28" s="1" t="s">
        <v>13</v>
      </c>
      <c r="H28" s="5">
        <f>ROUND(D28*F28, 0)</f>
        <v>0</v>
      </c>
      <c r="I28" s="5">
        <f>ROUND(D28*G28, 0)</f>
        <v>0</v>
      </c>
    </row>
    <row r="30" spans="1:9" ht="38.25">
      <c r="A30" s="7">
        <v>15</v>
      </c>
      <c r="B30" s="1" t="s">
        <v>63</v>
      </c>
      <c r="C30" s="1" t="s">
        <v>64</v>
      </c>
      <c r="D30" s="5">
        <v>900</v>
      </c>
      <c r="E30" s="1" t="s">
        <v>13</v>
      </c>
      <c r="H30" s="5">
        <f>ROUND(D30*F30, 0)</f>
        <v>0</v>
      </c>
      <c r="I30" s="5">
        <f>ROUND(D30*G30, 0)</f>
        <v>0</v>
      </c>
    </row>
    <row r="32" spans="1:9" ht="38.25">
      <c r="A32" s="7">
        <v>16</v>
      </c>
      <c r="B32" s="1" t="s">
        <v>65</v>
      </c>
      <c r="C32" s="1" t="s">
        <v>66</v>
      </c>
      <c r="D32" s="5">
        <v>823</v>
      </c>
      <c r="E32" s="1" t="s">
        <v>40</v>
      </c>
      <c r="H32" s="5">
        <f>ROUND(D32*F32, 0)</f>
        <v>0</v>
      </c>
      <c r="I32" s="5">
        <f>ROUND(D32*G32, 0)</f>
        <v>0</v>
      </c>
    </row>
    <row r="34" spans="1:9" ht="38.25">
      <c r="A34" s="7">
        <v>17</v>
      </c>
      <c r="B34" s="1" t="s">
        <v>67</v>
      </c>
      <c r="C34" s="1" t="s">
        <v>68</v>
      </c>
      <c r="D34" s="5">
        <v>807</v>
      </c>
      <c r="E34" s="1" t="s">
        <v>40</v>
      </c>
      <c r="H34" s="5">
        <f>ROUND(D34*F34, 0)</f>
        <v>0</v>
      </c>
      <c r="I34" s="5">
        <f>ROUND(D34*G34, 0)</f>
        <v>0</v>
      </c>
    </row>
    <row r="36" spans="1:9" ht="38.25">
      <c r="A36" s="7">
        <v>18</v>
      </c>
      <c r="B36" s="1" t="s">
        <v>69</v>
      </c>
      <c r="C36" s="1" t="s">
        <v>70</v>
      </c>
      <c r="D36" s="5">
        <v>40</v>
      </c>
      <c r="E36" s="1" t="s">
        <v>40</v>
      </c>
      <c r="H36" s="5">
        <f>ROUND(D36*F36, 0)</f>
        <v>0</v>
      </c>
      <c r="I36" s="5">
        <f>ROUND(D36*G36, 0)</f>
        <v>0</v>
      </c>
    </row>
    <row r="38" spans="1:9" ht="63.75">
      <c r="A38" s="7">
        <v>19</v>
      </c>
      <c r="B38" s="1" t="s">
        <v>71</v>
      </c>
      <c r="C38" s="1" t="s">
        <v>72</v>
      </c>
      <c r="D38" s="5">
        <v>2773</v>
      </c>
      <c r="E38" s="1" t="s">
        <v>40</v>
      </c>
      <c r="H38" s="5">
        <f>ROUND(D38*F38, 0)</f>
        <v>0</v>
      </c>
      <c r="I38" s="5">
        <f>ROUND(D38*G38, 0)</f>
        <v>0</v>
      </c>
    </row>
    <row r="40" spans="1:9" ht="38.25">
      <c r="A40" s="7">
        <v>20</v>
      </c>
      <c r="B40" s="1" t="s">
        <v>73</v>
      </c>
      <c r="C40" s="1" t="s">
        <v>74</v>
      </c>
      <c r="D40" s="5">
        <v>1830</v>
      </c>
      <c r="E40" s="1" t="s">
        <v>40</v>
      </c>
      <c r="H40" s="5">
        <f>ROUND(D40*F40, 0)</f>
        <v>0</v>
      </c>
      <c r="I40" s="5">
        <f>ROUND(D40*G40, 0)</f>
        <v>0</v>
      </c>
    </row>
    <row r="42" spans="1:9" ht="38.25">
      <c r="A42" s="7">
        <v>21</v>
      </c>
      <c r="B42" s="1" t="s">
        <v>75</v>
      </c>
      <c r="C42" s="1" t="s">
        <v>76</v>
      </c>
      <c r="D42" s="5">
        <v>277</v>
      </c>
      <c r="E42" s="1" t="s">
        <v>19</v>
      </c>
      <c r="H42" s="5">
        <f>ROUND(D42*F42, 0)</f>
        <v>0</v>
      </c>
      <c r="I42" s="5">
        <f>ROUND(D42*G42, 0)</f>
        <v>0</v>
      </c>
    </row>
    <row r="44" spans="1:9" s="8" customFormat="1">
      <c r="A44" s="6"/>
      <c r="B44" s="2"/>
      <c r="C44" s="2" t="s">
        <v>21</v>
      </c>
      <c r="D44" s="4"/>
      <c r="E44" s="2"/>
      <c r="F44" s="4"/>
      <c r="G44" s="4"/>
      <c r="H44" s="4">
        <f>ROUND(SUM(H2:H43),0)</f>
        <v>0</v>
      </c>
      <c r="I44" s="4">
        <f>ROUND(SUM(I2:I43),0)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4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51">
      <c r="A2" s="7">
        <v>1</v>
      </c>
      <c r="B2" s="1" t="s">
        <v>78</v>
      </c>
      <c r="C2" s="1" t="s">
        <v>79</v>
      </c>
      <c r="D2" s="5">
        <v>9</v>
      </c>
      <c r="E2" s="1" t="s">
        <v>40</v>
      </c>
      <c r="H2" s="5">
        <f>ROUND(D2*F2, 0)</f>
        <v>0</v>
      </c>
      <c r="I2" s="5">
        <f>ROUND(D2*G2, 0)</f>
        <v>0</v>
      </c>
    </row>
    <row r="4" spans="1:9" s="8" customFormat="1">
      <c r="A4" s="6"/>
      <c r="B4" s="2"/>
      <c r="C4" s="2" t="s">
        <v>21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4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140.25">
      <c r="A2" s="7">
        <v>1</v>
      </c>
      <c r="B2" s="1" t="s">
        <v>81</v>
      </c>
      <c r="C2" s="133" t="s">
        <v>386</v>
      </c>
      <c r="D2" s="5">
        <v>1350</v>
      </c>
      <c r="E2" s="1" t="s">
        <v>13</v>
      </c>
      <c r="F2" s="134"/>
      <c r="H2" s="5">
        <f>ROUND(D2*F2, 0)</f>
        <v>0</v>
      </c>
      <c r="I2" s="5">
        <f>ROUND(D2*G2, 0)</f>
        <v>0</v>
      </c>
    </row>
    <row r="4" spans="1:9" s="8" customFormat="1">
      <c r="A4" s="6"/>
      <c r="B4" s="2"/>
      <c r="C4" s="2" t="s">
        <v>21</v>
      </c>
      <c r="D4" s="4"/>
      <c r="E4" s="2"/>
      <c r="F4" s="4"/>
      <c r="G4" s="4"/>
      <c r="H4" s="4">
        <f>ROUND(SUM(H2:H3),0)</f>
        <v>0</v>
      </c>
      <c r="I4" s="4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Hideg- és melegburkolatok készítése, aljzat előkészítés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26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 ht="38.25">
      <c r="A2" s="7">
        <v>1</v>
      </c>
      <c r="B2" s="1" t="s">
        <v>83</v>
      </c>
      <c r="C2" s="1" t="s">
        <v>84</v>
      </c>
      <c r="D2" s="5">
        <v>100</v>
      </c>
      <c r="E2" s="1" t="s">
        <v>16</v>
      </c>
      <c r="H2" s="5">
        <f>ROUND(D2*F2, 0)</f>
        <v>0</v>
      </c>
      <c r="I2" s="5">
        <f>ROUND(D2*G2, 0)</f>
        <v>0</v>
      </c>
    </row>
    <row r="4" spans="1:9" ht="51">
      <c r="A4" s="7">
        <v>2</v>
      </c>
      <c r="B4" s="1" t="s">
        <v>85</v>
      </c>
      <c r="C4" s="1" t="s">
        <v>86</v>
      </c>
      <c r="D4" s="5">
        <v>17</v>
      </c>
      <c r="E4" s="1" t="s">
        <v>19</v>
      </c>
      <c r="H4" s="5">
        <f>ROUND(D4*F4, 0)</f>
        <v>0</v>
      </c>
      <c r="I4" s="5">
        <f>ROUND(D4*G4, 0)</f>
        <v>0</v>
      </c>
    </row>
    <row r="6" spans="1:9" ht="89.25">
      <c r="A6" s="7">
        <v>3</v>
      </c>
      <c r="B6" s="1" t="s">
        <v>87</v>
      </c>
      <c r="C6" s="1" t="s">
        <v>88</v>
      </c>
      <c r="D6" s="5">
        <v>100</v>
      </c>
      <c r="E6" s="1" t="s">
        <v>16</v>
      </c>
      <c r="H6" s="5">
        <f>ROUND(D6*F6, 0)</f>
        <v>0</v>
      </c>
      <c r="I6" s="5">
        <f>ROUND(D6*G6, 0)</f>
        <v>0</v>
      </c>
    </row>
    <row r="8" spans="1:9" ht="76.5">
      <c r="A8" s="7">
        <v>4</v>
      </c>
      <c r="B8" s="1" t="s">
        <v>89</v>
      </c>
      <c r="C8" s="1" t="s">
        <v>90</v>
      </c>
      <c r="D8" s="5">
        <v>28</v>
      </c>
      <c r="E8" s="1" t="s">
        <v>19</v>
      </c>
      <c r="H8" s="5">
        <f>ROUND(D8*F8, 0)</f>
        <v>0</v>
      </c>
      <c r="I8" s="5">
        <f>ROUND(D8*G8, 0)</f>
        <v>0</v>
      </c>
    </row>
    <row r="10" spans="1:9" ht="63.75">
      <c r="A10" s="7">
        <v>5</v>
      </c>
      <c r="B10" s="1" t="s">
        <v>91</v>
      </c>
      <c r="C10" s="1" t="s">
        <v>92</v>
      </c>
      <c r="D10" s="5">
        <v>23</v>
      </c>
      <c r="E10" s="1" t="s">
        <v>19</v>
      </c>
      <c r="H10" s="5">
        <f>ROUND(D10*F10, 0)</f>
        <v>0</v>
      </c>
      <c r="I10" s="5">
        <f>ROUND(D10*G10, 0)</f>
        <v>0</v>
      </c>
    </row>
    <row r="12" spans="1:9" ht="63.75">
      <c r="A12" s="7">
        <v>6</v>
      </c>
      <c r="B12" s="1" t="s">
        <v>93</v>
      </c>
      <c r="C12" s="1" t="s">
        <v>94</v>
      </c>
      <c r="D12" s="5">
        <v>28</v>
      </c>
      <c r="E12" s="1" t="s">
        <v>19</v>
      </c>
      <c r="H12" s="5">
        <f>ROUND(D12*F12, 0)</f>
        <v>0</v>
      </c>
      <c r="I12" s="5">
        <f>ROUND(D12*G12, 0)</f>
        <v>0</v>
      </c>
    </row>
    <row r="14" spans="1:9" ht="63.75">
      <c r="A14" s="7">
        <v>7</v>
      </c>
      <c r="B14" s="1" t="s">
        <v>95</v>
      </c>
      <c r="C14" s="1" t="s">
        <v>96</v>
      </c>
      <c r="D14" s="5">
        <v>28</v>
      </c>
      <c r="E14" s="1" t="s">
        <v>19</v>
      </c>
      <c r="H14" s="5">
        <f>ROUND(D14*F14, 0)</f>
        <v>0</v>
      </c>
      <c r="I14" s="5">
        <f>ROUND(D14*G14, 0)</f>
        <v>0</v>
      </c>
    </row>
    <row r="16" spans="1:9" ht="63.75">
      <c r="A16" s="7">
        <v>8</v>
      </c>
      <c r="B16" s="1" t="s">
        <v>97</v>
      </c>
      <c r="C16" s="1" t="s">
        <v>98</v>
      </c>
      <c r="D16" s="5">
        <v>28</v>
      </c>
      <c r="E16" s="1" t="s">
        <v>19</v>
      </c>
      <c r="H16" s="5">
        <f>ROUND(D16*F16, 0)</f>
        <v>0</v>
      </c>
      <c r="I16" s="5">
        <f>ROUND(D16*G16, 0)</f>
        <v>0</v>
      </c>
    </row>
    <row r="18" spans="1:9" ht="127.5">
      <c r="A18" s="7">
        <v>9</v>
      </c>
      <c r="B18" s="1" t="s">
        <v>99</v>
      </c>
      <c r="C18" s="1" t="s">
        <v>100</v>
      </c>
      <c r="D18" s="5">
        <v>7</v>
      </c>
      <c r="E18" s="1" t="s">
        <v>19</v>
      </c>
      <c r="H18" s="5">
        <f>ROUND(D18*F18, 0)</f>
        <v>0</v>
      </c>
      <c r="I18" s="5">
        <f>ROUND(D18*G18, 0)</f>
        <v>0</v>
      </c>
    </row>
    <row r="20" spans="1:9" ht="102">
      <c r="A20" s="7">
        <v>10</v>
      </c>
      <c r="B20" s="1" t="s">
        <v>101</v>
      </c>
      <c r="C20" s="1" t="s">
        <v>102</v>
      </c>
      <c r="D20" s="5">
        <v>28</v>
      </c>
      <c r="E20" s="1" t="s">
        <v>19</v>
      </c>
      <c r="H20" s="5">
        <f>ROUND(D20*F20, 0)</f>
        <v>0</v>
      </c>
      <c r="I20" s="5">
        <f>ROUND(D20*G20, 0)</f>
        <v>0</v>
      </c>
    </row>
    <row r="22" spans="1:9" ht="102">
      <c r="A22" s="7">
        <v>11</v>
      </c>
      <c r="B22" s="1" t="s">
        <v>103</v>
      </c>
      <c r="C22" s="1" t="s">
        <v>104</v>
      </c>
      <c r="D22" s="5">
        <v>350</v>
      </c>
      <c r="E22" s="1" t="s">
        <v>16</v>
      </c>
      <c r="H22" s="5">
        <f>ROUND(D22*F22, 0)</f>
        <v>0</v>
      </c>
      <c r="I22" s="5">
        <f>ROUND(D22*G22, 0)</f>
        <v>0</v>
      </c>
    </row>
    <row r="24" spans="1:9" ht="102">
      <c r="A24" s="7">
        <v>12</v>
      </c>
      <c r="B24" s="1" t="s">
        <v>105</v>
      </c>
      <c r="C24" s="1" t="s">
        <v>106</v>
      </c>
      <c r="D24" s="5">
        <v>13</v>
      </c>
      <c r="E24" s="1" t="s">
        <v>19</v>
      </c>
      <c r="H24" s="5">
        <f>ROUND(D24*F24, 0)</f>
        <v>0</v>
      </c>
      <c r="I24" s="5">
        <f>ROUND(D24*G24, 0)</f>
        <v>0</v>
      </c>
    </row>
    <row r="26" spans="1:9" s="8" customFormat="1">
      <c r="A26" s="6"/>
      <c r="B26" s="2"/>
      <c r="C26" s="2" t="s">
        <v>21</v>
      </c>
      <c r="D26" s="4"/>
      <c r="E26" s="2"/>
      <c r="F26" s="4"/>
      <c r="G26" s="4"/>
      <c r="H26" s="4">
        <f>ROUND(SUM(H2:H25),0)</f>
        <v>0</v>
      </c>
      <c r="I26" s="4">
        <f>ROUND(SUM(I2:I25),0)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Közműcsatorna-építés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I6"/>
  <sheetViews>
    <sheetView workbookViewId="0"/>
  </sheetViews>
  <sheetFormatPr defaultRowHeight="12.75"/>
  <cols>
    <col min="1" max="1" width="4.28515625" style="7" customWidth="1"/>
    <col min="2" max="2" width="9.28515625" style="1" customWidth="1"/>
    <col min="3" max="3" width="32.7109375" style="1" customWidth="1"/>
    <col min="4" max="4" width="6.7109375" style="5" customWidth="1"/>
    <col min="5" max="5" width="6.7109375" style="1" customWidth="1"/>
    <col min="6" max="7" width="8.28515625" style="5" customWidth="1"/>
    <col min="8" max="9" width="9.7109375" style="5" customWidth="1"/>
    <col min="10" max="10" width="15.7109375" style="1" customWidth="1"/>
    <col min="11" max="16384" width="9.140625" style="1"/>
  </cols>
  <sheetData>
    <row r="1" spans="1:9" s="3" customFormat="1" ht="25.5">
      <c r="A1" s="6" t="s">
        <v>3</v>
      </c>
      <c r="B1" s="2" t="s">
        <v>4</v>
      </c>
      <c r="C1" s="2" t="s">
        <v>5</v>
      </c>
      <c r="D1" s="4" t="s">
        <v>6</v>
      </c>
      <c r="E1" s="2" t="s">
        <v>7</v>
      </c>
      <c r="F1" s="4" t="s">
        <v>8</v>
      </c>
      <c r="G1" s="4" t="s">
        <v>9</v>
      </c>
      <c r="H1" s="4" t="s">
        <v>10</v>
      </c>
      <c r="I1" s="4" t="s">
        <v>11</v>
      </c>
    </row>
    <row r="2" spans="1:9">
      <c r="A2" s="7">
        <v>1</v>
      </c>
      <c r="B2" s="1" t="s">
        <v>108</v>
      </c>
      <c r="C2" s="1" t="s">
        <v>109</v>
      </c>
      <c r="D2" s="5">
        <v>3</v>
      </c>
      <c r="E2" s="1" t="s">
        <v>19</v>
      </c>
      <c r="H2" s="5">
        <f>ROUND(D2*F2, 0)</f>
        <v>0</v>
      </c>
      <c r="I2" s="5">
        <f>ROUND(D2*G2, 0)</f>
        <v>0</v>
      </c>
    </row>
    <row r="4" spans="1:9" ht="38.25">
      <c r="A4" s="7">
        <v>2</v>
      </c>
      <c r="B4" s="1" t="s">
        <v>110</v>
      </c>
      <c r="C4" s="1" t="s">
        <v>112</v>
      </c>
      <c r="D4" s="5">
        <v>6</v>
      </c>
      <c r="E4" s="1" t="s">
        <v>111</v>
      </c>
      <c r="H4" s="5">
        <f>ROUND(D4*F4, 0)</f>
        <v>0</v>
      </c>
      <c r="I4" s="5">
        <f>ROUND(D4*G4, 0)</f>
        <v>0</v>
      </c>
    </row>
    <row r="6" spans="1:9" s="8" customFormat="1">
      <c r="A6" s="6"/>
      <c r="B6" s="2"/>
      <c r="C6" s="2" t="s">
        <v>21</v>
      </c>
      <c r="D6" s="4"/>
      <c r="E6" s="2"/>
      <c r="F6" s="4"/>
      <c r="G6" s="4"/>
      <c r="H6" s="4">
        <f>ROUND(SUM(H2:H5),0)</f>
        <v>0</v>
      </c>
      <c r="I6" s="4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horizontalDpi="0" verticalDpi="0" r:id="rId1"/>
  <headerFooter>
    <oddHeader>&amp;L&amp;"Times New Roman,bold"&amp;10 Közműcsővezetékek és -szerelvények szerelése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15</vt:i4>
      </vt:variant>
    </vt:vector>
  </HeadingPairs>
  <TitlesOfParts>
    <vt:vector size="15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Hideg- és melegburkolatok készí</vt:lpstr>
      <vt:lpstr>Közműcsatorna-építés</vt:lpstr>
      <vt:lpstr>Közműcsővezetékek és -szerelvén</vt:lpstr>
      <vt:lpstr>Útburkolatalap és makadámburkol</vt:lpstr>
      <vt:lpstr>Kőburkolat készítése</vt:lpstr>
      <vt:lpstr>Bitumenes alap és makadámburkol</vt:lpstr>
      <vt:lpstr>Út- és vasúti pályatartozékok k</vt:lpstr>
      <vt:lpstr>Elektromos</vt:lpstr>
      <vt:lpstr>Könyezetrendezés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user</cp:lastModifiedBy>
  <dcterms:created xsi:type="dcterms:W3CDTF">2019-01-25T05:15:36Z</dcterms:created>
  <dcterms:modified xsi:type="dcterms:W3CDTF">2019-03-05T07:00:42Z</dcterms:modified>
</cp:coreProperties>
</file>